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55" windowWidth="19095" windowHeight="11580"/>
  </bookViews>
  <sheets>
    <sheet name="Прил. 1" sheetId="1" r:id="rId1"/>
    <sheet name="Прил. 2" sheetId="2" r:id="rId2"/>
    <sheet name="Прил. 3" sheetId="3" r:id="rId3"/>
    <sheet name="Прил. 4" sheetId="6" r:id="rId4"/>
    <sheet name="Прил. 5" sheetId="10" r:id="rId5"/>
    <sheet name="Прил. 6а " sheetId="14" r:id="rId6"/>
    <sheet name="Прил. 6б" sheetId="13" r:id="rId7"/>
    <sheet name="Прил. 7" sheetId="12" r:id="rId8"/>
  </sheets>
  <definedNames>
    <definedName name="_xlnm.Print_Titles" localSheetId="0">'Прил. 1'!$9:$11</definedName>
    <definedName name="_xlnm.Print_Titles" localSheetId="1">'Прил. 2'!$8:$10</definedName>
    <definedName name="_xlnm.Print_Titles" localSheetId="4">'Прил. 5'!$9:$10</definedName>
    <definedName name="_xlnm.Print_Titles" localSheetId="7">'Прил. 7'!$9:$12</definedName>
    <definedName name="_xlnm.Print_Area" localSheetId="0">'Прил. 1'!$A$1:$K$33</definedName>
    <definedName name="_xlnm.Print_Area" localSheetId="1">'Прил. 2'!$A$1:$H$19</definedName>
    <definedName name="_xlnm.Print_Area" localSheetId="2">'Прил. 3'!$A$1:$E$14</definedName>
    <definedName name="_xlnm.Print_Area" localSheetId="3">'Прил. 4'!$A$1:$H$24</definedName>
    <definedName name="_xlnm.Print_Area" localSheetId="4">'Прил. 5'!$A$1:$N$32</definedName>
    <definedName name="_xlnm.Print_Area" localSheetId="5">'Прил. 6а '!$A$1:$G$19</definedName>
    <definedName name="_xlnm.Print_Area" localSheetId="6">'Прил. 6б'!$A$1:$Q$19</definedName>
    <definedName name="_xlnm.Print_Area" localSheetId="7">'Прил. 7'!$A$1:$I$45</definedName>
  </definedNames>
  <calcPr calcId="145621"/>
</workbook>
</file>

<file path=xl/calcChain.xml><?xml version="1.0" encoding="utf-8"?>
<calcChain xmlns="http://schemas.openxmlformats.org/spreadsheetml/2006/main">
  <c r="H17" i="1" l="1"/>
  <c r="K15" i="1" l="1"/>
  <c r="C37" i="12" l="1"/>
  <c r="C26" i="12"/>
  <c r="I35" i="12"/>
  <c r="I24" i="12"/>
  <c r="I15" i="12"/>
  <c r="I13" i="12" s="1"/>
  <c r="N24" i="10" l="1"/>
  <c r="N23" i="10" s="1"/>
  <c r="N15" i="10"/>
  <c r="N14" i="10" s="1"/>
  <c r="K14" i="1"/>
  <c r="N13" i="10" l="1"/>
  <c r="N12" i="10"/>
  <c r="K25" i="10"/>
  <c r="K16" i="10"/>
  <c r="H16" i="1" l="1"/>
  <c r="F16" i="1"/>
  <c r="G16" i="1"/>
  <c r="C24" i="12" l="1"/>
  <c r="H24" i="12"/>
  <c r="G24" i="12"/>
  <c r="F24" i="12"/>
  <c r="E24" i="12"/>
  <c r="D24" i="12"/>
  <c r="D35" i="12"/>
  <c r="E35" i="12"/>
  <c r="F35" i="12"/>
  <c r="G35" i="12"/>
  <c r="H35" i="12"/>
  <c r="C35" i="12"/>
  <c r="E15" i="12"/>
  <c r="E13" i="12" s="1"/>
  <c r="F15" i="12"/>
  <c r="G15" i="12"/>
  <c r="H15" i="12"/>
  <c r="D15" i="12"/>
  <c r="D13" i="12" s="1"/>
  <c r="F13" i="12"/>
  <c r="G13" i="12"/>
  <c r="H13" i="12"/>
  <c r="C15" i="12" l="1"/>
  <c r="C13" i="12"/>
  <c r="K21" i="10"/>
  <c r="K15" i="10" s="1"/>
  <c r="L15" i="10"/>
  <c r="M15" i="10"/>
  <c r="J24" i="10" l="1"/>
  <c r="J23" i="10" s="1"/>
  <c r="K24" i="10"/>
  <c r="K23" i="10" s="1"/>
  <c r="L24" i="10"/>
  <c r="L23" i="10" s="1"/>
  <c r="M24" i="10"/>
  <c r="M23" i="10" s="1"/>
  <c r="I24" i="10"/>
  <c r="I23" i="10" s="1"/>
  <c r="J15" i="10"/>
  <c r="K14" i="10"/>
  <c r="L14" i="10"/>
  <c r="I14" i="10"/>
  <c r="I12" i="10" l="1"/>
  <c r="I13" i="10"/>
  <c r="K12" i="10"/>
  <c r="K13" i="10"/>
  <c r="M13" i="10"/>
  <c r="M14" i="10"/>
  <c r="M12" i="10" s="1"/>
  <c r="L12" i="10"/>
  <c r="L13" i="10"/>
  <c r="J13" i="10"/>
  <c r="J14" i="10"/>
  <c r="J12" i="10" s="1"/>
  <c r="H14" i="1" l="1"/>
  <c r="F22" i="1"/>
  <c r="F14" i="1"/>
  <c r="I14" i="1" l="1"/>
  <c r="J14" i="1"/>
  <c r="G15" i="1"/>
  <c r="G14" i="1"/>
  <c r="D21" i="1"/>
  <c r="D20" i="1"/>
  <c r="D34" i="1" s="1"/>
</calcChain>
</file>

<file path=xl/comments1.xml><?xml version="1.0" encoding="utf-8"?>
<comments xmlns="http://schemas.openxmlformats.org/spreadsheetml/2006/main">
  <authors>
    <author>1</author>
  </authors>
  <commentList>
    <comment ref="G21" authorId="0">
      <text>
        <r>
          <rPr>
            <sz val="9"/>
            <color indexed="81"/>
            <rFont val="Tahoma"/>
            <family val="2"/>
            <charset val="204"/>
          </rPr>
          <t>1. Помещение по ул. Арбузова, д. 86, стр. 1, пом. 4 "А";
2. Здание бани по ул. Чехова, д. 11 "Б".</t>
        </r>
      </text>
    </comment>
  </commentList>
</comments>
</file>

<file path=xl/sharedStrings.xml><?xml version="1.0" encoding="utf-8"?>
<sst xmlns="http://schemas.openxmlformats.org/spreadsheetml/2006/main" count="387" uniqueCount="219">
  <si>
    <t>Приложение  1</t>
  </si>
  <si>
    <t>СВЕДЕНИЯ</t>
  </si>
  <si>
    <t xml:space="preserve">о целевых индикаторах и показателях муниципальной программы, подпрограмм </t>
  </si>
  <si>
    <t>муниципальной программы, отдельных мероприятий и их значениях</t>
  </si>
  <si>
    <t>№ п/п</t>
  </si>
  <si>
    <t>Наименование целевого индикатора, показателя</t>
  </si>
  <si>
    <t>Единицы измерения</t>
  </si>
  <si>
    <t>Вес показателя (индикатора)</t>
  </si>
  <si>
    <t>Источник информации</t>
  </si>
  <si>
    <t>Значения показателей</t>
  </si>
  <si>
    <t>очередной финансовый год</t>
  </si>
  <si>
    <t>первый год планового периода</t>
  </si>
  <si>
    <t>второй год планового периода</t>
  </si>
  <si>
    <t>Муниципальная программа</t>
  </si>
  <si>
    <t>...</t>
  </si>
  <si>
    <t>Подпрограмма 1</t>
  </si>
  <si>
    <t>Отдельное мероприятие 1 
(при наличии)</t>
  </si>
  <si>
    <t>Приложение  2</t>
  </si>
  <si>
    <t>ПЕРЕЧЕНЬ</t>
  </si>
  <si>
    <t>мероприятий подпрограмм и отдельных мероприятий муниципальной программы</t>
  </si>
  <si>
    <t>Наименование мероприятия</t>
  </si>
  <si>
    <t>Ответственный исполнитель мероприятия</t>
  </si>
  <si>
    <t>Срок</t>
  </si>
  <si>
    <t>Ожидаемый результат (краткое описание)</t>
  </si>
  <si>
    <t>Последствия нереализации мероприятия</t>
  </si>
  <si>
    <t>Связь с показателями муниципальной программы (подпрограммы)</t>
  </si>
  <si>
    <t>начала реализации</t>
  </si>
  <si>
    <t>окончания реализации</t>
  </si>
  <si>
    <t>Мероприятие 1.1</t>
  </si>
  <si>
    <t>Мероприятие 1.2</t>
  </si>
  <si>
    <t xml:space="preserve">№ п/п </t>
  </si>
  <si>
    <t>Приложение  3</t>
  </si>
  <si>
    <t xml:space="preserve">нормативных правовых актов администрации города, </t>
  </si>
  <si>
    <t>которые необходимо принять в целях реализации мероприятий программы, подпрограммы</t>
  </si>
  <si>
    <t>Ответственный исполнитель и соисполнители</t>
  </si>
  <si>
    <t>Наименование 
нормативного правового акта</t>
  </si>
  <si>
    <t>Предмет регулирования, основное содержание</t>
  </si>
  <si>
    <t>Ожидаемые 
сроки принятия 
(год, квартал)</t>
  </si>
  <si>
    <t>№ 
п/п</t>
  </si>
  <si>
    <t>Приложение  4</t>
  </si>
  <si>
    <t>ПРОГНОЗ</t>
  </si>
  <si>
    <t xml:space="preserve">сводных показателей муниципальных заданий на оказание муниципальных услуг </t>
  </si>
  <si>
    <t>(выполнение работ) муниципальными учреждениями по программе</t>
  </si>
  <si>
    <t>Тыс. рублей</t>
  </si>
  <si>
    <t>Наименование услуги (работы), показателя объема услуги (работы), подпрограммы, мероприятий</t>
  </si>
  <si>
    <t>Значение показателя объема услуги (работы)</t>
  </si>
  <si>
    <t>Расходы бюджета на оказание муниципальной услуги (работы)</t>
  </si>
  <si>
    <t>Наименование услуги (работы) и ее содержание:</t>
  </si>
  <si>
    <t>Показатель объема услуги (работы):</t>
  </si>
  <si>
    <t>№
 п/п</t>
  </si>
  <si>
    <t xml:space="preserve">и т.д. </t>
  </si>
  <si>
    <t>Приложение  5</t>
  </si>
  <si>
    <t>Распределение</t>
  </si>
  <si>
    <t>планируемых расходов по подпрограммам и мероприятиям муниципальной программы</t>
  </si>
  <si>
    <t>Статус</t>
  </si>
  <si>
    <t>Наименование муниципальной программы, подпрограммы, мероприятий</t>
  </si>
  <si>
    <t>Ответственный исполнитель, соисполнители</t>
  </si>
  <si>
    <t>Расходы, годы</t>
  </si>
  <si>
    <t>ГРБС</t>
  </si>
  <si>
    <t>РзПр</t>
  </si>
  <si>
    <t>ЦСР</t>
  </si>
  <si>
    <t>ВР</t>
  </si>
  <si>
    <t>в том числе:</t>
  </si>
  <si>
    <t>всего</t>
  </si>
  <si>
    <r>
      <t>2</t>
    </r>
    <r>
      <rPr>
        <sz val="12"/>
        <color rgb="FF000000"/>
        <rFont val="Times New Roman"/>
        <family val="1"/>
        <charset val="204"/>
      </rPr>
      <t>Здесь и далее в строке «всего» указываются расходы муниципальной программы (подпрограммы, основного мероприятия), предусмотренные нормативными правовыми актами, в результате которых возникают расходные обязательства администрации города.</t>
    </r>
  </si>
  <si>
    <r>
      <t>3</t>
    </r>
    <r>
      <rPr>
        <sz val="12"/>
        <color rgb="FF000000"/>
        <rFont val="Times New Roman"/>
        <family val="1"/>
        <charset val="204"/>
      </rPr>
      <t>Под обеспечением реализации муниципальной программы понимается деятельность, не направленная на реализацию мероприятий подпрограмм.</t>
    </r>
  </si>
  <si>
    <r>
      <t>1</t>
    </r>
    <r>
      <rPr>
        <sz val="12"/>
        <color rgb="FF000000"/>
        <rFont val="Times New Roman"/>
        <family val="1"/>
        <charset val="204"/>
      </rPr>
      <t>До присвоения кода бюджетной классификации указываются реквизиты нормативного правового акта о выделении средств на реализацию мероприятий муниципальной программы.</t>
    </r>
  </si>
  <si>
    <r>
      <t>Код бюджетной классификации</t>
    </r>
    <r>
      <rPr>
        <vertAlign val="superscript"/>
        <sz val="12"/>
        <color theme="1"/>
        <rFont val="Times New Roman"/>
        <family val="1"/>
        <charset val="204"/>
      </rPr>
      <t>1</t>
    </r>
  </si>
  <si>
    <t>Приложение 6а</t>
  </si>
  <si>
    <t>объектов капитального строительства на плановый период</t>
  </si>
  <si>
    <t>(за счет всех источников финансирования)</t>
  </si>
  <si>
    <t>Наименование объекта</t>
  </si>
  <si>
    <t>бюджет города</t>
  </si>
  <si>
    <t>краевой бюджет</t>
  </si>
  <si>
    <t>федеральный бюджет</t>
  </si>
  <si>
    <t>внебюджетные источники</t>
  </si>
  <si>
    <t>Итого</t>
  </si>
  <si>
    <t>Приложение 6б</t>
  </si>
  <si>
    <t>Объем капитальных вложений на текущий финансовый год</t>
  </si>
  <si>
    <t xml:space="preserve">планируемых объемов финансирования муниципальной программы по источникам и направлениям </t>
  </si>
  <si>
    <t>расходования средств, в том числе в рамках адресной инвестиционной программы города</t>
  </si>
  <si>
    <t>Источники и направления финансирования</t>
  </si>
  <si>
    <t>Объем финансирования</t>
  </si>
  <si>
    <t>в том числе по годам</t>
  </si>
  <si>
    <t>По источникам финансирования:</t>
  </si>
  <si>
    <t>1. Бюджет города</t>
  </si>
  <si>
    <t>в том числе капитальные вложения, капитальный ремонт</t>
  </si>
  <si>
    <t>расходы за счет доходов от оказания платных услуг подведомственными учреждениями</t>
  </si>
  <si>
    <t>2. Краевой бюджет</t>
  </si>
  <si>
    <t>3. Федеральный бюджет</t>
  </si>
  <si>
    <t>4. Внебюджетные источники</t>
  </si>
  <si>
    <t>Приложение  7</t>
  </si>
  <si>
    <t>Подпрограмма 1 «Управление и распоряжение муниципальным имуществом города Назарово»</t>
  </si>
  <si>
    <t>Количество объектов муниципальной недвижимости, на которые изготовлена техническая документация и осуществлена государственная регистрация права муниципальной собственности на объекты (ежегодно)</t>
  </si>
  <si>
    <t>Количество объектов муниципального имущества, предоставленных в порядке приватизации (ежегодно)</t>
  </si>
  <si>
    <t>Количество объектов  муниципальной недвижимости, на которые  изготовлены справки о правах на объекты недвижимого имущества, необходимые для государственной регистрации муниципального права на объекты (ежегодно)</t>
  </si>
  <si>
    <t>Количество исковых заявлений (претензионных писем) о взыскании задолженности по арендной плате за муниципальное имущество (ежегодно)</t>
  </si>
  <si>
    <r>
      <rPr>
        <b/>
        <sz val="10"/>
        <color rgb="FF000000"/>
        <rFont val="Times New Roman"/>
        <family val="1"/>
        <charset val="204"/>
      </rPr>
      <t>Целевой показатель 1</t>
    </r>
    <r>
      <rPr>
        <sz val="10"/>
        <color rgb="FF000000"/>
        <rFont val="Times New Roman"/>
        <family val="1"/>
        <charset val="204"/>
      </rPr>
      <t xml:space="preserve">
Увеличение доли про инвентаризированных объектов муниципального имущества по отношению к общему количеству объектов  муниципального имущества </t>
    </r>
  </si>
  <si>
    <t>%</t>
  </si>
  <si>
    <t>Х</t>
  </si>
  <si>
    <t>объект</t>
  </si>
  <si>
    <t>Цель 1: Развитие системы управления и эффективного использования муниципальной собственностью, направленной  на укрепление доходной базы бюджета муниципального образования</t>
  </si>
  <si>
    <t>Задача 1   Совершенствование системы учета объектов муниципального имущества;
Задача 2   Обеспечение эффективности управления  муниципальным имуществом и формирование его  оптимального состава, структуры и повышения доходов от его использования;                                                                                                                                                                                                                                                                                    Задача 3   Повышение претензионно-исковой работы по взиманию задолженности по арендной плате за муниципальное имущество.</t>
  </si>
  <si>
    <t>Цель 2  Развитие системы управления и эффективного использования  земельными ресурсами, направленной  на укрепление доходной базы бюджета муниципального образования</t>
  </si>
  <si>
    <t>тыс. руб.</t>
  </si>
  <si>
    <t>иск, претензионное письмо</t>
  </si>
  <si>
    <t>Задача  1 Совершенствование системы учета земельных участков на территории города; 
Задача  2 Создание эффективной системы использования земель муниципального образования и повышения доходов от их использования; 
Задача  3 Повышение претензионно-исковой работы по взиманию задолженности за аренду  земельных участков.</t>
  </si>
  <si>
    <t>Подпрограмма 2.  «Эффективное управление и распоряжение земельными ресурсами города Назарово»</t>
  </si>
  <si>
    <t>Количество земельных участков, на которых  выполнены кадастровые работы (ежегодно)</t>
  </si>
  <si>
    <t>Количество земельных участков, на которых  проведена оценка  независимой рыночной стоимости (ежегодно)</t>
  </si>
  <si>
    <t>Количество заключенных договоров купли-продажи земельных участков, государственная собственность на которые не разграничена, а также находящихся в муниципальной  собственности (ежегодно)</t>
  </si>
  <si>
    <t>Количество заключенных (действующих) договоров аренды земельных участков, государственная собственность на которые не разграничена, а также находящихся в собственности  (ежегодно)</t>
  </si>
  <si>
    <t>Количество исковых заявлений о взыскании задолженности по арендной плате за земельные участки (ежегодно)</t>
  </si>
  <si>
    <t>иск</t>
  </si>
  <si>
    <t>ОСиЗ</t>
  </si>
  <si>
    <t>1.1.</t>
  </si>
  <si>
    <t>1.1.1.</t>
  </si>
  <si>
    <t>1.1.2.</t>
  </si>
  <si>
    <t>1.1.3.</t>
  </si>
  <si>
    <t>1.1.4.</t>
  </si>
  <si>
    <t>2.1.</t>
  </si>
  <si>
    <t>ФУ</t>
  </si>
  <si>
    <t>ОСиЗ, юридический отдел</t>
  </si>
  <si>
    <t>Всего</t>
  </si>
  <si>
    <t>Администрация города Назарово</t>
  </si>
  <si>
    <t>Техническая инвентаризация и кадастровые работы</t>
  </si>
  <si>
    <t>Абонемент на лицензионное обслуживание ПК «БАРС-Аренда» «БАРС-Реестр»</t>
  </si>
  <si>
    <t>Определение рыночной стоимости объектов недвижимости</t>
  </si>
  <si>
    <t>Изготовление справок о правах на объекты недвижимого имущества</t>
  </si>
  <si>
    <t xml:space="preserve">Выполнение кадастровых работ </t>
  </si>
  <si>
    <t>1.2.</t>
  </si>
  <si>
    <t>тыс.руб.</t>
  </si>
  <si>
    <t>Обслуживание ООО "Центр Информационных Технологий БАРС" программы «БАРС-Аренда» и «БАРС-Реестр»</t>
  </si>
  <si>
    <t>Получение отчетов о рыночной стоимости объектов недвижимости позволит сдать в аренду или продать свободное недвижимое имущество</t>
  </si>
  <si>
    <t>Получение отчетов о рыночной стоимости земельных участков позволит выставить их на продажу по аукциону</t>
  </si>
  <si>
    <t>Управление и распоряжение  муниципальным имуществом города Назарово</t>
  </si>
  <si>
    <t>Мероприятие 1.3</t>
  </si>
  <si>
    <t>Мероприятие 1.4</t>
  </si>
  <si>
    <t>Подпрограмма 2</t>
  </si>
  <si>
    <t>Эффективное управление и распоряжение земельными ресурсами города Назарово</t>
  </si>
  <si>
    <t>Мероприятие 2.1</t>
  </si>
  <si>
    <t>Мероприятие 2.2</t>
  </si>
  <si>
    <t>0113</t>
  </si>
  <si>
    <t>0412</t>
  </si>
  <si>
    <t>Мероприятие 1.5</t>
  </si>
  <si>
    <t>Техническое заключение</t>
  </si>
  <si>
    <t>1.1.5.</t>
  </si>
  <si>
    <t xml:space="preserve">Осуществить изготовление технического заключения на объекты муниципальной собственности для дальнейшего получения на них кадастрового паспорта </t>
  </si>
  <si>
    <t>По действующему законодательству без наличия отчета о рыночной стоимости объекта невозможно выставить на торги свободное недвижимое имущество на продажу или сдать в аренду</t>
  </si>
  <si>
    <t>Отсутствие лицензионного обслуживания ПК «БАРС-Аренда» «БАРС-Реестр» затруднит работу отдела в данной программе</t>
  </si>
  <si>
    <t xml:space="preserve">Первый отчетный
финансовый год
2014
</t>
  </si>
  <si>
    <t xml:space="preserve">Второй отчетный
финансовый год
2015
</t>
  </si>
  <si>
    <t xml:space="preserve">Текущий
финансовый год
2016
</t>
  </si>
  <si>
    <t xml:space="preserve">Первый год
 планового периода
2017
</t>
  </si>
  <si>
    <t xml:space="preserve">Второй год
 планового периода
2018
</t>
  </si>
  <si>
    <t>Первый отчетный
финансовый год
2014</t>
  </si>
  <si>
    <t>№    п/п</t>
  </si>
  <si>
    <t>2.2.</t>
  </si>
  <si>
    <t>2.3.</t>
  </si>
  <si>
    <t>2.4.</t>
  </si>
  <si>
    <t>3.1.</t>
  </si>
  <si>
    <t>3.2.</t>
  </si>
  <si>
    <t>4.1.</t>
  </si>
  <si>
    <t>4.2.</t>
  </si>
  <si>
    <t>4.3.</t>
  </si>
  <si>
    <t>4.4.</t>
  </si>
  <si>
    <t>к  муниципальной программе</t>
  </si>
  <si>
    <t>Подпрограмма 1 Управление и распоряжение  муниципальным имуществом города Назарово</t>
  </si>
  <si>
    <t>Подпрограмма 2 Эффективное управление и распоряжение земельными ресурсами города Назарово</t>
  </si>
  <si>
    <t>январь 2016г.</t>
  </si>
  <si>
    <t>декабрь 2016г.</t>
  </si>
  <si>
    <r>
      <t>Всего</t>
    </r>
    <r>
      <rPr>
        <b/>
        <vertAlign val="superscript"/>
        <sz val="12"/>
        <color rgb="FF000000"/>
        <rFont val="Times New Roman"/>
        <family val="1"/>
        <charset val="204"/>
      </rPr>
      <t>2</t>
    </r>
  </si>
  <si>
    <t>Объем капитальных вложений на 2017 год</t>
  </si>
  <si>
    <t>Объем капитальных вложений на 2018 год</t>
  </si>
  <si>
    <t>Подпрограмма 1 Управление и распоряжение муниципальным имуществом города Назарово, всего</t>
  </si>
  <si>
    <t>Подпрограмма 2 Эффективное управление и распоряжение земельными ресурсами города Назарово, всего</t>
  </si>
  <si>
    <t>По действующему законодательству без наличия отчета о рыночной стоимости земельного участка невозможно провести аукцион по продаже права аренды земельных участков.</t>
  </si>
  <si>
    <t>Проведение кадастровых работ на земельные участки</t>
  </si>
  <si>
    <t>По действующему законодательству без наличия кадастрового паспорта на земельный участок невозможно провести аукцион по продаже права аренды земельного участка</t>
  </si>
  <si>
    <t>1.3.</t>
  </si>
  <si>
    <r>
      <rPr>
        <b/>
        <sz val="10"/>
        <color rgb="FF000000"/>
        <rFont val="Times New Roman"/>
        <family val="1"/>
        <charset val="204"/>
      </rPr>
      <t>Целевой показатель 2</t>
    </r>
    <r>
      <rPr>
        <sz val="10"/>
        <color rgb="FF000000"/>
        <rFont val="Times New Roman"/>
        <family val="1"/>
        <charset val="204"/>
      </rPr>
      <t xml:space="preserve">
Доходы бюджета в виде поступлений от аренды муниципального имущества</t>
    </r>
  </si>
  <si>
    <r>
      <rPr>
        <b/>
        <sz val="10"/>
        <color rgb="FF000000"/>
        <rFont val="Times New Roman"/>
        <family val="1"/>
        <charset val="204"/>
      </rPr>
      <t>Целевой показатель 3</t>
    </r>
    <r>
      <rPr>
        <sz val="10"/>
        <color rgb="FF000000"/>
        <rFont val="Times New Roman"/>
        <family val="1"/>
        <charset val="204"/>
      </rPr>
      <t xml:space="preserve">
Доходы бюджета в виде поступлений от продажи муниципального имущества</t>
    </r>
  </si>
  <si>
    <r>
      <t xml:space="preserve">Целевой показатель 4
</t>
    </r>
    <r>
      <rPr>
        <sz val="10"/>
        <rFont val="Times New Roman"/>
        <family val="1"/>
        <charset val="204"/>
      </rPr>
      <t>Доходы бюджета в виде поступлений от арендной платы за землю</t>
    </r>
  </si>
  <si>
    <r>
      <t xml:space="preserve">Целевой показатель 5
</t>
    </r>
    <r>
      <rPr>
        <sz val="10"/>
        <rFont val="Times New Roman"/>
        <family val="1"/>
        <charset val="204"/>
      </rPr>
      <t>Доходы бюджета в виде поступлений от продажи земельных участков и продажи права аренды земельных участков, а также в результате приватизации муниципальных объектов</t>
    </r>
  </si>
  <si>
    <t>Обеспечить государственную регистрацию права на объекты муниципальной собственности</t>
  </si>
  <si>
    <t>Отсутствие справок о правах не позволит осуществить государственную регистрацию права муниципальной собственности на объекты</t>
  </si>
  <si>
    <t xml:space="preserve">Изготовление кадастровых паспортов на объекты недвижимости для дальнейшей регистрации на них права муниципальной собственности </t>
  </si>
  <si>
    <t>Отсутствие кадастровых паспортов не позволит осуществить государственную регистрацию права собственности на муниципальные объекты недвижимости</t>
  </si>
  <si>
    <t>Отсутствие технического заключения на объекты муниципальной собственности не позволяет получить кадастровые паспорта на объекты, в которых ранее была проведена перепланировка</t>
  </si>
  <si>
    <t>Абонемент на лицензионное обслуживание программных продуктов ПМ «БАРС-Аренда+Реестр»</t>
  </si>
  <si>
    <t>Изготовление технического заключения</t>
  </si>
  <si>
    <r>
      <rPr>
        <i/>
        <sz val="10"/>
        <rFont val="Times New Roman"/>
        <family val="1"/>
        <charset val="204"/>
      </rPr>
      <t>Целевой показатель 1</t>
    </r>
    <r>
      <rPr>
        <sz val="10"/>
        <rFont val="Times New Roman"/>
        <family val="1"/>
        <charset val="204"/>
      </rPr>
      <t xml:space="preserve">
Увеличение доли про инвентаризированных объектов муниципального имущества по отношению к общему количеству объектов  муниципального имущества 
</t>
    </r>
    <r>
      <rPr>
        <i/>
        <sz val="10"/>
        <rFont val="Times New Roman"/>
        <family val="1"/>
        <charset val="204"/>
      </rPr>
      <t>Показатель результативности</t>
    </r>
    <r>
      <rPr>
        <sz val="10"/>
        <rFont val="Times New Roman"/>
        <family val="1"/>
        <charset val="204"/>
      </rPr>
      <t xml:space="preserve">
Количество объектов муниципальной недвижимости, на которые изготовлена техническая документация и осуществлена государственная регистрация права муниципальной собственности на объекты (ежегодно)</t>
    </r>
  </si>
  <si>
    <r>
      <rPr>
        <i/>
        <sz val="10"/>
        <rFont val="Times New Roman"/>
        <family val="1"/>
        <charset val="204"/>
      </rPr>
      <t>Целевой показатель 1</t>
    </r>
    <r>
      <rPr>
        <sz val="10"/>
        <rFont val="Times New Roman"/>
        <family val="1"/>
        <charset val="204"/>
      </rPr>
      <t xml:space="preserve">
Увеличение доли про инвентаризированных объектов муниципального имущества по отношению к общему количеству объектов  муниципального имущества 
</t>
    </r>
    <r>
      <rPr>
        <i/>
        <sz val="10"/>
        <rFont val="Times New Roman"/>
        <family val="1"/>
        <charset val="204"/>
      </rPr>
      <t>Показатель результативности</t>
    </r>
    <r>
      <rPr>
        <sz val="10"/>
        <rFont val="Times New Roman"/>
        <family val="1"/>
        <charset val="204"/>
      </rPr>
      <t xml:space="preserve">
Количество объектов муниципального имущества, предоставленных в порядке приватизации (ежегодно)</t>
    </r>
  </si>
  <si>
    <r>
      <rPr>
        <i/>
        <sz val="10"/>
        <rFont val="Times New Roman"/>
        <family val="1"/>
        <charset val="204"/>
      </rPr>
      <t>Целевой показатель 1</t>
    </r>
    <r>
      <rPr>
        <sz val="10"/>
        <rFont val="Times New Roman"/>
        <family val="1"/>
        <charset val="204"/>
      </rPr>
      <t xml:space="preserve">
Увеличение доли про инвентаризированных объектов муниципального имущества по отношению к общему количеству объектов  муниципального имущества 
</t>
    </r>
    <r>
      <rPr>
        <i/>
        <sz val="10"/>
        <rFont val="Times New Roman"/>
        <family val="1"/>
        <charset val="204"/>
      </rPr>
      <t xml:space="preserve">Показатель результативности
</t>
    </r>
    <r>
      <rPr>
        <sz val="10"/>
        <rFont val="Times New Roman"/>
        <family val="1"/>
        <charset val="204"/>
      </rPr>
      <t>Количество объектов  муниципальной недвижимости, на которые  изготовлены справки о правах на объекты недвижимого имущества, необходимые для государственной регистрации муниципального права на объекты (ежегодно)</t>
    </r>
  </si>
  <si>
    <r>
      <rPr>
        <i/>
        <sz val="10"/>
        <rFont val="Times New Roman"/>
        <family val="1"/>
        <charset val="204"/>
      </rPr>
      <t>Целевой показатель 5</t>
    </r>
    <r>
      <rPr>
        <sz val="10"/>
        <rFont val="Times New Roman"/>
        <family val="1"/>
        <charset val="204"/>
      </rPr>
      <t xml:space="preserve">
Доходы бюджета в виде поступлений от продажи земельных участков и продажи права аренды земельных участков, а также в результате приватизации муниципальных объектов
</t>
    </r>
    <r>
      <rPr>
        <i/>
        <sz val="10"/>
        <rFont val="Times New Roman"/>
        <family val="1"/>
        <charset val="204"/>
      </rPr>
      <t>Показатель результативности</t>
    </r>
    <r>
      <rPr>
        <sz val="10"/>
        <rFont val="Times New Roman"/>
        <family val="1"/>
        <charset val="204"/>
      </rPr>
      <t xml:space="preserve">
Количество земельных участков, на которых  выполнены кадастровые работы (ежегодно)
</t>
    </r>
    <r>
      <rPr>
        <i/>
        <sz val="10"/>
        <rFont val="Times New Roman"/>
        <family val="1"/>
        <charset val="204"/>
      </rPr>
      <t xml:space="preserve">Показатель результативности
</t>
    </r>
    <r>
      <rPr>
        <sz val="10"/>
        <rFont val="Times New Roman"/>
        <family val="1"/>
        <charset val="204"/>
      </rPr>
      <t xml:space="preserve">Количество заключенных (действующих) договоров аренды земельных участков, государственная собственность на которые не разграничена, а также находящихся в собственности  (ежегодно)
</t>
    </r>
  </si>
  <si>
    <r>
      <rPr>
        <i/>
        <sz val="10"/>
        <rFont val="Times New Roman"/>
        <family val="1"/>
        <charset val="204"/>
      </rPr>
      <t>Целевой показатель 5</t>
    </r>
    <r>
      <rPr>
        <sz val="10"/>
        <rFont val="Times New Roman"/>
        <family val="1"/>
        <charset val="204"/>
      </rPr>
      <t xml:space="preserve">
Доходы бюджета в виде поступлений от продажи земельных участков и продажи права аренды земельных участков, а также в результате приватизации муниципальных объектов.
</t>
    </r>
    <r>
      <rPr>
        <i/>
        <sz val="10"/>
        <rFont val="Times New Roman"/>
        <family val="1"/>
        <charset val="204"/>
      </rPr>
      <t>Показатель результативности</t>
    </r>
    <r>
      <rPr>
        <sz val="10"/>
        <rFont val="Times New Roman"/>
        <family val="1"/>
        <charset val="204"/>
      </rPr>
      <t xml:space="preserve">
Количество земельных участков, на которых  проведена оценка  независимой рыночной стоимости (ежегодно)
</t>
    </r>
    <r>
      <rPr>
        <i/>
        <sz val="10"/>
        <rFont val="Times New Roman"/>
        <family val="1"/>
        <charset val="204"/>
      </rPr>
      <t>Показатель результативности</t>
    </r>
    <r>
      <rPr>
        <sz val="10"/>
        <rFont val="Times New Roman"/>
        <family val="1"/>
        <charset val="204"/>
      </rPr>
      <t xml:space="preserve">
Количество заключенных договоров купли-продажи земельных участков, государственная собственность на которые не разграничена, а также находящихся в муниципальной  собственности (ежегодно)</t>
    </r>
  </si>
  <si>
    <r>
      <rPr>
        <i/>
        <sz val="10"/>
        <rFont val="Times New Roman"/>
        <family val="1"/>
        <charset val="204"/>
      </rPr>
      <t>Целевой показатель 2</t>
    </r>
    <r>
      <rPr>
        <sz val="10"/>
        <rFont val="Times New Roman"/>
        <family val="1"/>
        <charset val="204"/>
      </rPr>
      <t xml:space="preserve">
Доходы бюджета в виде поступлений от аренды муниципального имущества                                                         </t>
    </r>
    <r>
      <rPr>
        <i/>
        <sz val="10"/>
        <rFont val="Times New Roman"/>
        <family val="1"/>
        <charset val="204"/>
      </rPr>
      <t>Целевой показатель 3</t>
    </r>
    <r>
      <rPr>
        <sz val="10"/>
        <rFont val="Times New Roman"/>
        <family val="1"/>
        <charset val="204"/>
      </rPr>
      <t xml:space="preserve">
Доходы бюджета в виде поступлений от продажи муниципального имущества
</t>
    </r>
    <r>
      <rPr>
        <i/>
        <sz val="10"/>
        <rFont val="Times New Roman"/>
        <family val="1"/>
        <charset val="204"/>
      </rPr>
      <t>Показатель результативности</t>
    </r>
    <r>
      <rPr>
        <sz val="10"/>
        <rFont val="Times New Roman"/>
        <family val="1"/>
        <charset val="204"/>
      </rPr>
      <t xml:space="preserve">
Количество исковых заявлений (претензионных писем) о взыскании задолженности по арендной плате за муниципальное имущество (ежегодно)
</t>
    </r>
    <r>
      <rPr>
        <i/>
        <sz val="10"/>
        <rFont val="Times New Roman"/>
        <family val="1"/>
        <charset val="204"/>
      </rPr>
      <t>Показатель результативности</t>
    </r>
    <r>
      <rPr>
        <sz val="10"/>
        <rFont val="Times New Roman"/>
        <family val="1"/>
        <charset val="204"/>
      </rPr>
      <t xml:space="preserve">
Количество исковых заявлений о взыскании задолженности по арендной плате за земельные участки (ежегодно)</t>
    </r>
  </si>
  <si>
    <r>
      <rPr>
        <i/>
        <sz val="10"/>
        <rFont val="Times New Roman"/>
        <family val="1"/>
        <charset val="204"/>
      </rPr>
      <t>Целевой показатель 2</t>
    </r>
    <r>
      <rPr>
        <sz val="10"/>
        <rFont val="Times New Roman"/>
        <family val="1"/>
        <charset val="204"/>
      </rPr>
      <t xml:space="preserve">
Доходы бюджета в виде поступлений от аренды муниципального имущества                                                         </t>
    </r>
    <r>
      <rPr>
        <i/>
        <sz val="10"/>
        <rFont val="Times New Roman"/>
        <family val="1"/>
        <charset val="204"/>
      </rPr>
      <t>Целевой показатель 3</t>
    </r>
    <r>
      <rPr>
        <sz val="10"/>
        <rFont val="Times New Roman"/>
        <family val="1"/>
        <charset val="204"/>
      </rPr>
      <t xml:space="preserve">
Доходы бюджета в виде поступлений от продажи муниципального имущества
</t>
    </r>
    <r>
      <rPr>
        <i/>
        <sz val="10"/>
        <color rgb="FF0070C0"/>
        <rFont val="Times New Roman"/>
        <family val="1"/>
        <charset val="204"/>
      </rPr>
      <t/>
    </r>
  </si>
  <si>
    <t>1210041410</t>
  </si>
  <si>
    <t xml:space="preserve">Третий год
 планового периода
2019
</t>
  </si>
  <si>
    <t>январь 2017г. январь 2018г. январь 2019г.</t>
  </si>
  <si>
    <t>декабрь 2017г. декабрь 2018г. декабрь 2019г.</t>
  </si>
  <si>
    <t>объектов капитального строительства на текущий финансовый 2017 год</t>
  </si>
  <si>
    <t>Объекты капитального строительства, включенные в  муниципальную программу «Управление муниципальным имуществом и земельными ресурсами на 2017-2019 годы» на 2017г. отсутствуют.</t>
  </si>
  <si>
    <t>Объем капитальных вложений на 2019 год</t>
  </si>
  <si>
    <t>Объекты капитального строительства, включенные в  муниципальную программу «Управление муниципальным имуществом и земельными ресурсами на 2017-2019 гоыд» на плановый период 2017-2019гг. отсутствуют.</t>
  </si>
  <si>
    <r>
      <rPr>
        <sz val="10"/>
        <color rgb="FF0070C0"/>
        <rFont val="Times New Roman"/>
        <family val="1"/>
        <charset val="204"/>
      </rPr>
      <t>Отчетный  год</t>
    </r>
    <r>
      <rPr>
        <sz val="10"/>
        <rFont val="Times New Roman"/>
        <family val="1"/>
        <charset val="204"/>
      </rPr>
      <t xml:space="preserve">
2016
</t>
    </r>
  </si>
  <si>
    <r>
      <rPr>
        <sz val="10"/>
        <color rgb="FF0070C0"/>
        <rFont val="Times New Roman"/>
        <family val="1"/>
        <charset val="204"/>
      </rPr>
      <t>Очередной  финансовый год</t>
    </r>
    <r>
      <rPr>
        <sz val="10"/>
        <rFont val="Times New Roman"/>
        <family val="1"/>
        <charset val="204"/>
      </rPr>
      <t xml:space="preserve">
2017
</t>
    </r>
  </si>
  <si>
    <r>
      <rPr>
        <sz val="10"/>
        <color rgb="FF0070C0"/>
        <rFont val="Times New Roman"/>
        <family val="1"/>
        <charset val="204"/>
      </rPr>
      <t>Первый</t>
    </r>
    <r>
      <rPr>
        <sz val="10"/>
        <rFont val="Times New Roman"/>
        <family val="1"/>
        <charset val="204"/>
      </rPr>
      <t xml:space="preserve"> год
 планового периода
2018
</t>
    </r>
  </si>
  <si>
    <r>
      <rPr>
        <sz val="10"/>
        <color rgb="FF0070C0"/>
        <rFont val="Times New Roman"/>
        <family val="1"/>
        <charset val="204"/>
      </rPr>
      <t xml:space="preserve">Второй </t>
    </r>
    <r>
      <rPr>
        <sz val="10"/>
        <rFont val="Times New Roman"/>
        <family val="1"/>
        <charset val="204"/>
      </rPr>
      <t xml:space="preserve">год
 планового периода
2019
</t>
    </r>
  </si>
  <si>
    <r>
      <rPr>
        <b/>
        <sz val="12"/>
        <color theme="1"/>
        <rFont val="Times New Roman"/>
        <family val="1"/>
        <charset val="204"/>
      </rPr>
      <t xml:space="preserve">Примечание: </t>
    </r>
    <r>
      <rPr>
        <sz val="12"/>
        <color theme="1"/>
        <rFont val="Times New Roman"/>
        <family val="1"/>
        <charset val="204"/>
      </rPr>
      <t>в  муниципальной программе «Управление муниципальным имуществом и земельными ресурсами» муниципальные задания на оказание услуг  учреждением  не осуществляются/ не  включенны.</t>
    </r>
  </si>
  <si>
    <r>
      <t>"Управление муниципальным имуществом и земельными ресурсами "</t>
    </r>
    <r>
      <rPr>
        <b/>
        <sz val="12"/>
        <color rgb="FF0070C0"/>
        <rFont val="Times New Roman"/>
        <family val="1"/>
        <charset val="204"/>
      </rPr>
      <t>на 2017 год и плановый   период 2018-2019 годы</t>
    </r>
  </si>
  <si>
    <r>
      <t xml:space="preserve">Муниципальная программа "Управление муниципальным имуществом и земельными ресурсами" </t>
    </r>
    <r>
      <rPr>
        <b/>
        <sz val="12"/>
        <color rgb="FF0070C0"/>
        <rFont val="Times New Roman"/>
        <family val="1"/>
        <charset val="204"/>
      </rPr>
      <t>на 2017 год и плановый   период 2018-2019 годы</t>
    </r>
  </si>
  <si>
    <t>Муниципальная программа "Управление муниципальным имуществом и земельными ресурсами" на 2017 год и плановый   период 2018-2019 годы, всего</t>
  </si>
  <si>
    <t>Решение Назаровского городского Совета депутатов</t>
  </si>
  <si>
    <t>"Об утверждении положения об арендной плате за землю в городе Назарово и определении значений коэффициентов К1, К2 и К3, применяемых при определении арендной платы за использование земельных участков, государственная собственность на которые не разграничена»</t>
  </si>
  <si>
    <t>2 квартал 2016 г.</t>
  </si>
  <si>
    <t>"О внесении изменений в решение Назаровского городского Совета депутатов «Об утверждении прогнозного плана приватизации муниципального имущества города Назарово на 2017 год  и плановый период 2018-2019 годы»"</t>
  </si>
  <si>
    <t>1 квартал 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</si>
</sst>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36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5"/>
      <color rgb="FF000000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u/>
      <sz val="13.2"/>
      <color theme="1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vertAlign val="superscript"/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rgb="FF0070C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70C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b/>
      <sz val="11"/>
      <color rgb="FF0070C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99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4" fillId="0" borderId="0"/>
  </cellStyleXfs>
  <cellXfs count="225">
    <xf numFmtId="0" fontId="0" fillId="0" borderId="0" xfId="0"/>
    <xf numFmtId="0" fontId="1" fillId="0" borderId="0" xfId="0" applyFont="1" applyAlignment="1">
      <alignment horizontal="left" indent="15"/>
    </xf>
    <xf numFmtId="0" fontId="2" fillId="0" borderId="0" xfId="0" applyFont="1"/>
    <xf numFmtId="0" fontId="1" fillId="0" borderId="0" xfId="0" applyFont="1" applyAlignment="1">
      <alignment horizontal="justify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right" indent="5"/>
    </xf>
    <xf numFmtId="0" fontId="1" fillId="0" borderId="0" xfId="0" applyFont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 indent="1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left" vertical="top" wrapText="1" inden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/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 applyProtection="1">
      <alignment horizontal="left" vertical="center" wrapText="1"/>
      <protection locked="0"/>
    </xf>
    <xf numFmtId="0" fontId="11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Alignment="1">
      <alignment horizontal="center" vertical="top" wrapText="1"/>
    </xf>
    <xf numFmtId="0" fontId="14" fillId="0" borderId="0" xfId="0" applyFont="1"/>
    <xf numFmtId="0" fontId="11" fillId="0" borderId="1" xfId="0" applyFont="1" applyBorder="1" applyAlignment="1" applyProtection="1">
      <alignment horizontal="center" vertical="center" wrapText="1"/>
      <protection locked="0"/>
    </xf>
    <xf numFmtId="3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1" xfId="0" applyNumberFormat="1" applyFont="1" applyFill="1" applyBorder="1" applyAlignment="1">
      <alignment horizontal="center" vertical="center" wrapText="1"/>
    </xf>
    <xf numFmtId="1" fontId="11" fillId="0" borderId="8" xfId="0" applyNumberFormat="1" applyFont="1" applyFill="1" applyBorder="1" applyAlignment="1">
      <alignment horizontal="center" vertical="center" wrapText="1"/>
    </xf>
    <xf numFmtId="2" fontId="15" fillId="0" borderId="1" xfId="0" applyNumberFormat="1" applyFont="1" applyBorder="1" applyAlignment="1" applyProtection="1">
      <alignment horizontal="center" vertical="center" wrapText="1"/>
      <protection locked="0"/>
    </xf>
    <xf numFmtId="1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6" xfId="0" applyNumberFormat="1" applyFont="1" applyFill="1" applyBorder="1" applyAlignment="1">
      <alignment horizontal="center" vertical="center" wrapText="1"/>
    </xf>
    <xf numFmtId="1" fontId="11" fillId="0" borderId="2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 applyProtection="1">
      <alignment horizontal="left" vertical="center" wrapText="1"/>
      <protection locked="0"/>
    </xf>
    <xf numFmtId="0" fontId="15" fillId="0" borderId="1" xfId="0" applyFont="1" applyBorder="1" applyAlignment="1" applyProtection="1">
      <alignment horizontal="center" vertical="center" wrapText="1"/>
      <protection locked="0"/>
    </xf>
    <xf numFmtId="4" fontId="11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left" vertical="center" wrapText="1"/>
      <protection locked="0"/>
    </xf>
    <xf numFmtId="0" fontId="11" fillId="0" borderId="1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20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2" fillId="0" borderId="4" xfId="0" applyFont="1" applyBorder="1" applyAlignment="1">
      <alignment horizontal="left" vertical="center" wrapText="1"/>
    </xf>
    <xf numFmtId="2" fontId="12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22" fillId="0" borderId="0" xfId="0" applyFont="1" applyBorder="1" applyAlignment="1">
      <alignment horizontal="left"/>
    </xf>
    <xf numFmtId="0" fontId="21" fillId="0" borderId="1" xfId="0" applyFont="1" applyBorder="1" applyAlignment="1">
      <alignment vertical="top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2" fillId="0" borderId="8" xfId="0" applyFont="1" applyBorder="1" applyAlignment="1">
      <alignment horizontal="center" vertical="top"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2" fillId="0" borderId="0" xfId="0" applyFont="1" applyAlignment="1">
      <alignment vertical="top"/>
    </xf>
    <xf numFmtId="0" fontId="21" fillId="5" borderId="1" xfId="0" applyFont="1" applyFill="1" applyBorder="1" applyAlignment="1">
      <alignment vertical="top" wrapText="1"/>
    </xf>
    <xf numFmtId="4" fontId="14" fillId="4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top" wrapText="1"/>
    </xf>
    <xf numFmtId="2" fontId="14" fillId="0" borderId="1" xfId="0" applyNumberFormat="1" applyFont="1" applyBorder="1" applyAlignment="1">
      <alignment horizontal="center" vertical="top" wrapText="1"/>
    </xf>
    <xf numFmtId="4" fontId="14" fillId="5" borderId="1" xfId="0" applyNumberFormat="1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top" wrapText="1"/>
    </xf>
    <xf numFmtId="0" fontId="12" fillId="4" borderId="1" xfId="0" applyFont="1" applyFill="1" applyBorder="1" applyAlignment="1">
      <alignment horizontal="center" vertical="top" wrapText="1"/>
    </xf>
    <xf numFmtId="0" fontId="12" fillId="5" borderId="1" xfId="0" applyFont="1" applyFill="1" applyBorder="1" applyAlignment="1">
      <alignment horizontal="center" vertical="top" wrapText="1"/>
    </xf>
    <xf numFmtId="0" fontId="11" fillId="0" borderId="1" xfId="2" applyFont="1" applyFill="1" applyBorder="1" applyAlignment="1">
      <alignment horizontal="center" vertical="top" wrapText="1"/>
    </xf>
    <xf numFmtId="0" fontId="11" fillId="0" borderId="1" xfId="2" applyFont="1" applyBorder="1" applyAlignment="1">
      <alignment horizontal="center" vertical="top" wrapText="1"/>
    </xf>
    <xf numFmtId="0" fontId="17" fillId="5" borderId="1" xfId="0" applyFont="1" applyFill="1" applyBorder="1" applyAlignment="1">
      <alignment vertical="top" wrapText="1"/>
    </xf>
    <xf numFmtId="0" fontId="11" fillId="5" borderId="1" xfId="0" applyFont="1" applyFill="1" applyBorder="1" applyAlignment="1">
      <alignment horizontal="center" vertical="center" wrapText="1"/>
    </xf>
    <xf numFmtId="49" fontId="11" fillId="5" borderId="1" xfId="0" applyNumberFormat="1" applyFont="1" applyFill="1" applyBorder="1" applyAlignment="1">
      <alignment horizontal="center" vertical="center" wrapText="1"/>
    </xf>
    <xf numFmtId="4" fontId="21" fillId="5" borderId="1" xfId="0" applyNumberFormat="1" applyFont="1" applyFill="1" applyBorder="1" applyAlignment="1">
      <alignment horizontal="center" vertical="center" wrapText="1"/>
    </xf>
    <xf numFmtId="165" fontId="21" fillId="5" borderId="1" xfId="0" applyNumberFormat="1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vertical="top" wrapText="1"/>
    </xf>
    <xf numFmtId="4" fontId="12" fillId="5" borderId="1" xfId="0" applyNumberFormat="1" applyFont="1" applyFill="1" applyBorder="1" applyAlignment="1">
      <alignment horizontal="center" vertical="center" wrapText="1"/>
    </xf>
    <xf numFmtId="165" fontId="12" fillId="5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 wrapText="1"/>
    </xf>
    <xf numFmtId="4" fontId="19" fillId="4" borderId="1" xfId="0" applyNumberFormat="1" applyFont="1" applyFill="1" applyBorder="1" applyAlignment="1">
      <alignment horizontal="center" vertical="center" wrapText="1"/>
    </xf>
    <xf numFmtId="165" fontId="19" fillId="4" borderId="1" xfId="0" applyNumberFormat="1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vertical="top" wrapText="1"/>
    </xf>
    <xf numFmtId="4" fontId="20" fillId="4" borderId="1" xfId="0" applyNumberFormat="1" applyFont="1" applyFill="1" applyBorder="1" applyAlignment="1">
      <alignment horizontal="center" vertical="center" wrapText="1"/>
    </xf>
    <xf numFmtId="165" fontId="20" fillId="4" borderId="1" xfId="0" applyNumberFormat="1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4" fontId="26" fillId="0" borderId="1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4" fontId="19" fillId="5" borderId="1" xfId="0" applyNumberFormat="1" applyFont="1" applyFill="1" applyBorder="1" applyAlignment="1">
      <alignment horizontal="center" vertical="center" wrapText="1"/>
    </xf>
    <xf numFmtId="4" fontId="20" fillId="5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64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top" wrapText="1"/>
    </xf>
    <xf numFmtId="2" fontId="20" fillId="0" borderId="1" xfId="0" applyNumberFormat="1" applyFont="1" applyBorder="1" applyAlignment="1">
      <alignment horizontal="center" vertical="top" wrapText="1"/>
    </xf>
    <xf numFmtId="164" fontId="20" fillId="0" borderId="1" xfId="0" applyNumberFormat="1" applyFont="1" applyBorder="1" applyAlignment="1">
      <alignment horizontal="center" vertical="top" wrapText="1"/>
    </xf>
    <xf numFmtId="2" fontId="20" fillId="5" borderId="1" xfId="0" applyNumberFormat="1" applyFont="1" applyFill="1" applyBorder="1" applyAlignment="1">
      <alignment horizontal="center" vertical="center" wrapText="1"/>
    </xf>
    <xf numFmtId="2" fontId="20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3" fillId="0" borderId="0" xfId="0" applyFont="1"/>
    <xf numFmtId="0" fontId="23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wrapText="1"/>
    </xf>
    <xf numFmtId="0" fontId="28" fillId="0" borderId="1" xfId="0" applyFont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center" wrapText="1"/>
    </xf>
    <xf numFmtId="0" fontId="29" fillId="0" borderId="1" xfId="0" applyFont="1" applyBorder="1" applyAlignment="1">
      <alignment vertical="top" wrapText="1"/>
    </xf>
    <xf numFmtId="0" fontId="23" fillId="0" borderId="0" xfId="0" applyFont="1" applyAlignment="1"/>
    <xf numFmtId="0" fontId="15" fillId="0" borderId="0" xfId="0" applyFont="1" applyAlignment="1">
      <alignment horizontal="center"/>
    </xf>
    <xf numFmtId="0" fontId="31" fillId="0" borderId="0" xfId="0" applyFont="1"/>
    <xf numFmtId="0" fontId="31" fillId="0" borderId="0" xfId="0" applyFont="1" applyAlignment="1">
      <alignment horizontal="center"/>
    </xf>
    <xf numFmtId="4" fontId="12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left" vertical="top" wrapText="1" indent="1"/>
    </xf>
    <xf numFmtId="2" fontId="0" fillId="0" borderId="0" xfId="0" applyNumberFormat="1"/>
    <xf numFmtId="2" fontId="14" fillId="4" borderId="1" xfId="0" applyNumberFormat="1" applyFont="1" applyFill="1" applyBorder="1" applyAlignment="1">
      <alignment horizontal="center" vertical="center" wrapText="1"/>
    </xf>
    <xf numFmtId="2" fontId="20" fillId="4" borderId="1" xfId="0" applyNumberFormat="1" applyFont="1" applyFill="1" applyBorder="1" applyAlignment="1">
      <alignment horizontal="center" vertical="center" wrapText="1"/>
    </xf>
    <xf numFmtId="0" fontId="35" fillId="4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9" fillId="0" borderId="8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left" vertical="center" wrapText="1"/>
    </xf>
    <xf numFmtId="0" fontId="9" fillId="3" borderId="9" xfId="0" applyFont="1" applyFill="1" applyBorder="1" applyAlignment="1">
      <alignment horizontal="left" vertical="center" wrapText="1"/>
    </xf>
    <xf numFmtId="0" fontId="9" fillId="3" borderId="7" xfId="0" applyFont="1" applyFill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left" vertical="center" wrapText="1"/>
    </xf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right"/>
    </xf>
    <xf numFmtId="0" fontId="1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justify" vertical="top" wrapText="1"/>
    </xf>
    <xf numFmtId="0" fontId="3" fillId="0" borderId="0" xfId="0" applyFont="1" applyAlignment="1">
      <alignment horizontal="right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right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1" fillId="5" borderId="1" xfId="0" applyFont="1" applyFill="1" applyBorder="1" applyAlignment="1">
      <alignment horizontal="center" vertical="top" wrapText="1"/>
    </xf>
    <xf numFmtId="0" fontId="17" fillId="5" borderId="1" xfId="0" applyFont="1" applyFill="1" applyBorder="1" applyAlignment="1">
      <alignment vertical="top" wrapText="1"/>
    </xf>
    <xf numFmtId="0" fontId="17" fillId="5" borderId="4" xfId="0" applyFont="1" applyFill="1" applyBorder="1" applyAlignment="1">
      <alignment horizontal="left" vertical="top" wrapText="1"/>
    </xf>
    <xf numFmtId="0" fontId="17" fillId="5" borderId="5" xfId="0" applyFont="1" applyFill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" fillId="5" borderId="4" xfId="0" applyFont="1" applyFill="1" applyBorder="1" applyAlignment="1">
      <alignment horizontal="center" vertical="top" wrapText="1"/>
    </xf>
    <xf numFmtId="0" fontId="1" fillId="5" borderId="6" xfId="0" applyFont="1" applyFill="1" applyBorder="1" applyAlignment="1">
      <alignment horizontal="center" vertical="top" wrapText="1"/>
    </xf>
    <xf numFmtId="0" fontId="8" fillId="4" borderId="4" xfId="0" applyFont="1" applyFill="1" applyBorder="1" applyAlignment="1">
      <alignment horizontal="left" vertical="top" wrapText="1"/>
    </xf>
    <xf numFmtId="0" fontId="8" fillId="4" borderId="5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vertical="top" wrapText="1"/>
    </xf>
    <xf numFmtId="0" fontId="1" fillId="0" borderId="4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0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right"/>
    </xf>
    <xf numFmtId="3" fontId="11" fillId="0" borderId="8" xfId="0" applyNumberFormat="1" applyFont="1" applyFill="1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9" defaultPivotStyle="PivotStyleLight16"/>
  <colors>
    <mruColors>
      <color rgb="FFCC99FF"/>
      <color rgb="FF99FFCC"/>
      <color rgb="FFCCFF33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4"/>
  <sheetViews>
    <sheetView tabSelected="1" view="pageBreakPreview" zoomScaleSheetLayoutView="100" workbookViewId="0">
      <selection activeCell="B32" sqref="B32"/>
    </sheetView>
  </sheetViews>
  <sheetFormatPr defaultRowHeight="15" x14ac:dyDescent="0.25"/>
  <cols>
    <col min="1" max="1" width="4.85546875" style="68" customWidth="1"/>
    <col min="2" max="2" width="42" customWidth="1"/>
    <col min="3" max="3" width="9.5703125" customWidth="1"/>
    <col min="4" max="4" width="12.85546875" customWidth="1"/>
    <col min="5" max="5" width="13.42578125" customWidth="1"/>
    <col min="6" max="6" width="15" hidden="1" customWidth="1"/>
    <col min="7" max="7" width="14.7109375" hidden="1" customWidth="1"/>
    <col min="8" max="8" width="16.42578125" customWidth="1"/>
    <col min="9" max="9" width="17.140625" customWidth="1"/>
    <col min="10" max="10" width="18" customWidth="1"/>
    <col min="11" max="11" width="19.7109375" customWidth="1"/>
  </cols>
  <sheetData>
    <row r="1" spans="1:11" ht="15.75" x14ac:dyDescent="0.25">
      <c r="A1" s="159" t="s">
        <v>0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</row>
    <row r="2" spans="1:11" ht="15.75" x14ac:dyDescent="0.25">
      <c r="A2" s="159" t="s">
        <v>166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</row>
    <row r="3" spans="1:11" ht="15.75" hidden="1" x14ac:dyDescent="0.25">
      <c r="A3" s="64"/>
    </row>
    <row r="4" spans="1:11" ht="15" customHeight="1" x14ac:dyDescent="0.25">
      <c r="A4" s="64"/>
    </row>
    <row r="5" spans="1:11" s="2" customFormat="1" ht="15.75" x14ac:dyDescent="0.25">
      <c r="A5" s="160" t="s">
        <v>1</v>
      </c>
      <c r="B5" s="160"/>
      <c r="C5" s="160"/>
      <c r="D5" s="160"/>
      <c r="E5" s="160"/>
      <c r="F5" s="160"/>
      <c r="G5" s="160"/>
      <c r="H5" s="160"/>
      <c r="I5" s="160"/>
      <c r="J5" s="160"/>
      <c r="K5" s="160"/>
    </row>
    <row r="6" spans="1:11" s="2" customFormat="1" ht="15.75" x14ac:dyDescent="0.25">
      <c r="A6" s="160" t="s">
        <v>2</v>
      </c>
      <c r="B6" s="160"/>
      <c r="C6" s="160"/>
      <c r="D6" s="160"/>
      <c r="E6" s="160"/>
      <c r="F6" s="160"/>
      <c r="G6" s="160"/>
      <c r="H6" s="160"/>
      <c r="I6" s="160"/>
      <c r="J6" s="160"/>
      <c r="K6" s="160"/>
    </row>
    <row r="7" spans="1:11" s="2" customFormat="1" ht="15.75" x14ac:dyDescent="0.25">
      <c r="A7" s="160" t="s">
        <v>3</v>
      </c>
      <c r="B7" s="160"/>
      <c r="C7" s="160"/>
      <c r="D7" s="160"/>
      <c r="E7" s="160"/>
      <c r="F7" s="160"/>
      <c r="G7" s="160"/>
      <c r="H7" s="160"/>
      <c r="I7" s="160"/>
      <c r="J7" s="160"/>
      <c r="K7" s="160"/>
    </row>
    <row r="8" spans="1:11" s="2" customFormat="1" ht="6" customHeight="1" x14ac:dyDescent="0.25">
      <c r="A8" s="64"/>
    </row>
    <row r="9" spans="1:11" s="2" customFormat="1" ht="13.5" customHeight="1" x14ac:dyDescent="0.25">
      <c r="A9" s="172" t="s">
        <v>156</v>
      </c>
      <c r="B9" s="173" t="s">
        <v>5</v>
      </c>
      <c r="C9" s="173" t="s">
        <v>6</v>
      </c>
      <c r="D9" s="173" t="s">
        <v>7</v>
      </c>
      <c r="E9" s="173" t="s">
        <v>8</v>
      </c>
      <c r="F9" s="161" t="s">
        <v>9</v>
      </c>
      <c r="G9" s="162"/>
      <c r="H9" s="162"/>
      <c r="I9" s="162"/>
      <c r="J9" s="162"/>
      <c r="K9" s="163"/>
    </row>
    <row r="10" spans="1:11" s="2" customFormat="1" ht="37.5" customHeight="1" x14ac:dyDescent="0.25">
      <c r="A10" s="172"/>
      <c r="B10" s="173"/>
      <c r="C10" s="173"/>
      <c r="D10" s="173"/>
      <c r="E10" s="173"/>
      <c r="F10" s="84" t="s">
        <v>150</v>
      </c>
      <c r="G10" s="85" t="s">
        <v>151</v>
      </c>
      <c r="H10" s="85" t="s">
        <v>206</v>
      </c>
      <c r="I10" s="85" t="s">
        <v>207</v>
      </c>
      <c r="J10" s="85" t="s">
        <v>208</v>
      </c>
      <c r="K10" s="85" t="s">
        <v>209</v>
      </c>
    </row>
    <row r="11" spans="1:11" s="2" customFormat="1" ht="15.75" x14ac:dyDescent="0.25">
      <c r="A11" s="137">
        <v>1</v>
      </c>
      <c r="B11" s="106">
        <v>2</v>
      </c>
      <c r="C11" s="106">
        <v>3</v>
      </c>
      <c r="D11" s="106">
        <v>4</v>
      </c>
      <c r="E11" s="106">
        <v>5</v>
      </c>
      <c r="F11" s="137">
        <v>6</v>
      </c>
      <c r="G11" s="106">
        <v>7</v>
      </c>
      <c r="H11" s="106">
        <v>6</v>
      </c>
      <c r="I11" s="106">
        <v>7</v>
      </c>
      <c r="J11" s="106">
        <v>8</v>
      </c>
      <c r="K11" s="119">
        <v>9</v>
      </c>
    </row>
    <row r="12" spans="1:11" s="2" customFormat="1" ht="15.75" customHeight="1" x14ac:dyDescent="0.25">
      <c r="A12" s="164" t="s">
        <v>212</v>
      </c>
      <c r="B12" s="165"/>
      <c r="C12" s="165"/>
      <c r="D12" s="165"/>
      <c r="E12" s="165"/>
      <c r="F12" s="165"/>
      <c r="G12" s="165"/>
      <c r="H12" s="165"/>
      <c r="I12" s="165"/>
      <c r="J12" s="165"/>
      <c r="K12" s="166"/>
    </row>
    <row r="13" spans="1:11" s="2" customFormat="1" ht="30" customHeight="1" x14ac:dyDescent="0.25">
      <c r="A13" s="102">
        <v>1</v>
      </c>
      <c r="B13" s="150" t="s">
        <v>101</v>
      </c>
      <c r="C13" s="151"/>
      <c r="D13" s="151"/>
      <c r="E13" s="151"/>
      <c r="F13" s="151"/>
      <c r="G13" s="151"/>
      <c r="H13" s="151"/>
      <c r="I13" s="151"/>
      <c r="J13" s="151"/>
      <c r="K13" s="152"/>
    </row>
    <row r="14" spans="1:11" s="2" customFormat="1" ht="39" customHeight="1" x14ac:dyDescent="0.25">
      <c r="A14" s="170" t="s">
        <v>115</v>
      </c>
      <c r="B14" s="174" t="s">
        <v>97</v>
      </c>
      <c r="C14" s="29" t="s">
        <v>98</v>
      </c>
      <c r="D14" s="170" t="s">
        <v>99</v>
      </c>
      <c r="E14" s="135" t="s">
        <v>114</v>
      </c>
      <c r="F14" s="30">
        <f>F15/2192*100</f>
        <v>50.866788321167888</v>
      </c>
      <c r="G14" s="30">
        <f>G15/2188*100</f>
        <v>51.828153564899452</v>
      </c>
      <c r="H14" s="31">
        <f>H15/2193*100</f>
        <v>52.211582307341544</v>
      </c>
      <c r="I14" s="31">
        <f>I15/2193*100</f>
        <v>52.895576835385313</v>
      </c>
      <c r="J14" s="31">
        <f>J15/2193*100</f>
        <v>53.579571363429089</v>
      </c>
      <c r="K14" s="31">
        <f>K15/2193*100</f>
        <v>54.263565891472865</v>
      </c>
    </row>
    <row r="15" spans="1:11" s="2" customFormat="1" ht="27" customHeight="1" x14ac:dyDescent="0.25">
      <c r="A15" s="171"/>
      <c r="B15" s="175"/>
      <c r="C15" s="29" t="s">
        <v>100</v>
      </c>
      <c r="D15" s="171"/>
      <c r="E15" s="135" t="s">
        <v>114</v>
      </c>
      <c r="F15" s="30">
        <v>1115</v>
      </c>
      <c r="G15" s="30">
        <f>1132+2</f>
        <v>1134</v>
      </c>
      <c r="H15" s="31">
        <v>1145</v>
      </c>
      <c r="I15" s="32">
        <v>1160</v>
      </c>
      <c r="J15" s="31">
        <v>1175</v>
      </c>
      <c r="K15" s="31">
        <f>J15+15</f>
        <v>1190</v>
      </c>
    </row>
    <row r="16" spans="1:11" s="2" customFormat="1" ht="38.25" x14ac:dyDescent="0.25">
      <c r="A16" s="135" t="s">
        <v>130</v>
      </c>
      <c r="B16" s="24" t="s">
        <v>180</v>
      </c>
      <c r="C16" s="29" t="s">
        <v>131</v>
      </c>
      <c r="D16" s="135" t="s">
        <v>99</v>
      </c>
      <c r="E16" s="135" t="s">
        <v>121</v>
      </c>
      <c r="F16" s="30">
        <f>2655</f>
        <v>2655</v>
      </c>
      <c r="G16" s="30">
        <f>2959</f>
        <v>2959</v>
      </c>
      <c r="H16" s="42">
        <f>1600</f>
        <v>1600</v>
      </c>
      <c r="I16" s="42">
        <v>2300</v>
      </c>
      <c r="J16" s="42">
        <v>2300</v>
      </c>
      <c r="K16" s="42">
        <v>2300</v>
      </c>
    </row>
    <row r="17" spans="1:11" s="2" customFormat="1" ht="38.25" x14ac:dyDescent="0.25">
      <c r="A17" s="105" t="s">
        <v>179</v>
      </c>
      <c r="B17" s="24" t="s">
        <v>181</v>
      </c>
      <c r="C17" s="29" t="s">
        <v>131</v>
      </c>
      <c r="D17" s="135" t="s">
        <v>99</v>
      </c>
      <c r="E17" s="135" t="s">
        <v>121</v>
      </c>
      <c r="F17" s="30">
        <v>3667</v>
      </c>
      <c r="G17" s="30">
        <v>609</v>
      </c>
      <c r="H17" s="42">
        <f>7500-1000+1400+5900</f>
        <v>13800</v>
      </c>
      <c r="I17" s="42">
        <v>2900</v>
      </c>
      <c r="J17" s="42">
        <v>2500</v>
      </c>
      <c r="K17" s="42">
        <v>1500</v>
      </c>
    </row>
    <row r="18" spans="1:11" s="2" customFormat="1" ht="42" customHeight="1" x14ac:dyDescent="0.25">
      <c r="A18" s="103">
        <v>2</v>
      </c>
      <c r="B18" s="167" t="s">
        <v>102</v>
      </c>
      <c r="C18" s="168"/>
      <c r="D18" s="168"/>
      <c r="E18" s="168"/>
      <c r="F18" s="168"/>
      <c r="G18" s="168"/>
      <c r="H18" s="168"/>
      <c r="I18" s="168"/>
      <c r="J18" s="168"/>
      <c r="K18" s="169"/>
    </row>
    <row r="19" spans="1:11" s="2" customFormat="1" ht="15.75" customHeight="1" x14ac:dyDescent="0.25">
      <c r="A19" s="156" t="s">
        <v>92</v>
      </c>
      <c r="B19" s="157"/>
      <c r="C19" s="157"/>
      <c r="D19" s="157"/>
      <c r="E19" s="157"/>
      <c r="F19" s="157"/>
      <c r="G19" s="157"/>
      <c r="H19" s="157"/>
      <c r="I19" s="157"/>
      <c r="J19" s="157"/>
      <c r="K19" s="158"/>
    </row>
    <row r="20" spans="1:11" s="2" customFormat="1" ht="76.5" x14ac:dyDescent="0.25">
      <c r="A20" s="135" t="s">
        <v>120</v>
      </c>
      <c r="B20" s="25" t="s">
        <v>93</v>
      </c>
      <c r="C20" s="29" t="s">
        <v>100</v>
      </c>
      <c r="D20" s="33">
        <f>0.1</f>
        <v>0.1</v>
      </c>
      <c r="E20" s="135" t="s">
        <v>114</v>
      </c>
      <c r="F20" s="34">
        <v>48</v>
      </c>
      <c r="G20" s="34">
        <v>15</v>
      </c>
      <c r="H20" s="31">
        <v>15</v>
      </c>
      <c r="I20" s="32">
        <v>15</v>
      </c>
      <c r="J20" s="31">
        <v>15</v>
      </c>
      <c r="K20" s="31">
        <v>15</v>
      </c>
    </row>
    <row r="21" spans="1:11" s="2" customFormat="1" ht="38.25" x14ac:dyDescent="0.25">
      <c r="A21" s="135" t="s">
        <v>157</v>
      </c>
      <c r="B21" s="26" t="s">
        <v>94</v>
      </c>
      <c r="C21" s="29" t="s">
        <v>100</v>
      </c>
      <c r="D21" s="33">
        <f>0.2</f>
        <v>0.2</v>
      </c>
      <c r="E21" s="135" t="s">
        <v>114</v>
      </c>
      <c r="F21" s="34">
        <v>6</v>
      </c>
      <c r="G21" s="34">
        <v>5</v>
      </c>
      <c r="H21" s="31">
        <v>8</v>
      </c>
      <c r="I21" s="32">
        <v>8</v>
      </c>
      <c r="J21" s="31">
        <v>2</v>
      </c>
      <c r="K21" s="31">
        <v>1</v>
      </c>
    </row>
    <row r="22" spans="1:11" s="2" customFormat="1" ht="63.75" x14ac:dyDescent="0.25">
      <c r="A22" s="135" t="s">
        <v>158</v>
      </c>
      <c r="B22" s="26" t="s">
        <v>95</v>
      </c>
      <c r="C22" s="29" t="s">
        <v>100</v>
      </c>
      <c r="D22" s="33">
        <v>0.1</v>
      </c>
      <c r="E22" s="135" t="s">
        <v>114</v>
      </c>
      <c r="F22" s="34">
        <f>15+30</f>
        <v>45</v>
      </c>
      <c r="G22" s="34">
        <v>15</v>
      </c>
      <c r="H22" s="35">
        <v>15</v>
      </c>
      <c r="I22" s="36">
        <v>15</v>
      </c>
      <c r="J22" s="35">
        <v>15</v>
      </c>
      <c r="K22" s="35">
        <v>15</v>
      </c>
    </row>
    <row r="23" spans="1:11" s="2" customFormat="1" ht="51" x14ac:dyDescent="0.25">
      <c r="A23" s="135" t="s">
        <v>159</v>
      </c>
      <c r="B23" s="25" t="s">
        <v>96</v>
      </c>
      <c r="C23" s="37" t="s">
        <v>105</v>
      </c>
      <c r="D23" s="33">
        <v>0.08</v>
      </c>
      <c r="E23" s="135" t="s">
        <v>122</v>
      </c>
      <c r="F23" s="34">
        <v>3</v>
      </c>
      <c r="G23" s="34">
        <v>3</v>
      </c>
      <c r="H23" s="35">
        <v>2</v>
      </c>
      <c r="I23" s="36">
        <v>2</v>
      </c>
      <c r="J23" s="35">
        <v>2</v>
      </c>
      <c r="K23" s="35">
        <v>2</v>
      </c>
    </row>
    <row r="24" spans="1:11" ht="30" customHeight="1" x14ac:dyDescent="0.25">
      <c r="A24" s="104">
        <v>3</v>
      </c>
      <c r="B24" s="150" t="s">
        <v>103</v>
      </c>
      <c r="C24" s="151"/>
      <c r="D24" s="151"/>
      <c r="E24" s="151"/>
      <c r="F24" s="151"/>
      <c r="G24" s="151"/>
      <c r="H24" s="151"/>
      <c r="I24" s="151"/>
      <c r="J24" s="151"/>
      <c r="K24" s="152"/>
    </row>
    <row r="25" spans="1:11" ht="38.25" x14ac:dyDescent="0.25">
      <c r="A25" s="107" t="s">
        <v>160</v>
      </c>
      <c r="B25" s="38" t="s">
        <v>182</v>
      </c>
      <c r="C25" s="29" t="s">
        <v>104</v>
      </c>
      <c r="D25" s="39" t="s">
        <v>99</v>
      </c>
      <c r="E25" s="135" t="s">
        <v>121</v>
      </c>
      <c r="F25" s="40">
        <v>41682.239999999998</v>
      </c>
      <c r="G25" s="30">
        <v>47075</v>
      </c>
      <c r="H25" s="41">
        <v>39919.339999999997</v>
      </c>
      <c r="I25" s="42">
        <v>24336</v>
      </c>
      <c r="J25" s="42">
        <v>24336</v>
      </c>
      <c r="K25" s="42">
        <v>24336</v>
      </c>
    </row>
    <row r="26" spans="1:11" ht="63.75" x14ac:dyDescent="0.25">
      <c r="A26" s="107" t="s">
        <v>161</v>
      </c>
      <c r="B26" s="38" t="s">
        <v>183</v>
      </c>
      <c r="C26" s="29" t="s">
        <v>104</v>
      </c>
      <c r="D26" s="39" t="s">
        <v>99</v>
      </c>
      <c r="E26" s="135" t="s">
        <v>121</v>
      </c>
      <c r="F26" s="30">
        <v>3415</v>
      </c>
      <c r="G26" s="30">
        <v>1810</v>
      </c>
      <c r="H26" s="42">
        <v>1600</v>
      </c>
      <c r="I26" s="224">
        <v>1200</v>
      </c>
      <c r="J26" s="42">
        <v>1600</v>
      </c>
      <c r="K26" s="42">
        <v>2600</v>
      </c>
    </row>
    <row r="27" spans="1:11" ht="46.5" customHeight="1" x14ac:dyDescent="0.25">
      <c r="A27" s="104">
        <v>4</v>
      </c>
      <c r="B27" s="153" t="s">
        <v>106</v>
      </c>
      <c r="C27" s="154"/>
      <c r="D27" s="154"/>
      <c r="E27" s="154"/>
      <c r="F27" s="154"/>
      <c r="G27" s="154"/>
      <c r="H27" s="154"/>
      <c r="I27" s="154"/>
      <c r="J27" s="154"/>
      <c r="K27" s="155"/>
    </row>
    <row r="28" spans="1:11" ht="15" customHeight="1" x14ac:dyDescent="0.25">
      <c r="A28" s="156" t="s">
        <v>107</v>
      </c>
      <c r="B28" s="157"/>
      <c r="C28" s="157"/>
      <c r="D28" s="157"/>
      <c r="E28" s="157"/>
      <c r="F28" s="157"/>
      <c r="G28" s="157"/>
      <c r="H28" s="157"/>
      <c r="I28" s="157"/>
      <c r="J28" s="157"/>
      <c r="K28" s="158"/>
    </row>
    <row r="29" spans="1:11" ht="25.5" x14ac:dyDescent="0.25">
      <c r="A29" s="108" t="s">
        <v>162</v>
      </c>
      <c r="B29" s="43" t="s">
        <v>108</v>
      </c>
      <c r="C29" s="29" t="s">
        <v>100</v>
      </c>
      <c r="D29" s="33">
        <v>0.1</v>
      </c>
      <c r="E29" s="135" t="s">
        <v>114</v>
      </c>
      <c r="F29" s="34">
        <v>239</v>
      </c>
      <c r="G29" s="34">
        <v>169</v>
      </c>
      <c r="H29" s="31">
        <v>109</v>
      </c>
      <c r="I29" s="32">
        <v>59</v>
      </c>
      <c r="J29" s="31">
        <v>59</v>
      </c>
      <c r="K29" s="31">
        <v>59</v>
      </c>
    </row>
    <row r="30" spans="1:11" ht="38.25" x14ac:dyDescent="0.25">
      <c r="A30" s="109" t="s">
        <v>163</v>
      </c>
      <c r="B30" s="43" t="s">
        <v>109</v>
      </c>
      <c r="C30" s="29" t="s">
        <v>100</v>
      </c>
      <c r="D30" s="33">
        <v>0.1</v>
      </c>
      <c r="E30" s="135" t="s">
        <v>114</v>
      </c>
      <c r="F30" s="37">
        <v>4</v>
      </c>
      <c r="G30" s="37">
        <v>5</v>
      </c>
      <c r="H30" s="44">
        <v>5</v>
      </c>
      <c r="I30" s="45">
        <v>5</v>
      </c>
      <c r="J30" s="44">
        <v>5</v>
      </c>
      <c r="K30" s="44">
        <v>5</v>
      </c>
    </row>
    <row r="31" spans="1:11" ht="64.5" x14ac:dyDescent="0.25">
      <c r="A31" s="109" t="s">
        <v>164</v>
      </c>
      <c r="B31" s="46" t="s">
        <v>110</v>
      </c>
      <c r="C31" s="29" t="s">
        <v>100</v>
      </c>
      <c r="D31" s="33">
        <v>0.12</v>
      </c>
      <c r="E31" s="135" t="s">
        <v>114</v>
      </c>
      <c r="F31" s="37">
        <v>118</v>
      </c>
      <c r="G31" s="37">
        <v>60</v>
      </c>
      <c r="H31" s="44">
        <v>50</v>
      </c>
      <c r="I31" s="45">
        <v>30</v>
      </c>
      <c r="J31" s="44">
        <v>30</v>
      </c>
      <c r="K31" s="44">
        <v>30</v>
      </c>
    </row>
    <row r="32" spans="1:11" ht="64.5" x14ac:dyDescent="0.25">
      <c r="A32" s="109" t="s">
        <v>164</v>
      </c>
      <c r="B32" s="46" t="s">
        <v>111</v>
      </c>
      <c r="C32" s="29" t="s">
        <v>100</v>
      </c>
      <c r="D32" s="33">
        <v>0.12</v>
      </c>
      <c r="E32" s="135" t="s">
        <v>114</v>
      </c>
      <c r="F32" s="37">
        <v>54</v>
      </c>
      <c r="G32" s="37">
        <v>70</v>
      </c>
      <c r="H32" s="44">
        <v>50</v>
      </c>
      <c r="I32" s="45">
        <v>50</v>
      </c>
      <c r="J32" s="44">
        <v>50</v>
      </c>
      <c r="K32" s="44">
        <v>50</v>
      </c>
    </row>
    <row r="33" spans="1:11" ht="38.25" x14ac:dyDescent="0.25">
      <c r="A33" s="109" t="s">
        <v>165</v>
      </c>
      <c r="B33" s="43" t="s">
        <v>112</v>
      </c>
      <c r="C33" s="29" t="s">
        <v>113</v>
      </c>
      <c r="D33" s="33">
        <v>0.08</v>
      </c>
      <c r="E33" s="135" t="s">
        <v>122</v>
      </c>
      <c r="F33" s="37">
        <v>19</v>
      </c>
      <c r="G33" s="37">
        <v>20</v>
      </c>
      <c r="H33" s="44">
        <v>20</v>
      </c>
      <c r="I33" s="45">
        <v>20</v>
      </c>
      <c r="J33" s="44">
        <v>20</v>
      </c>
      <c r="K33" s="44">
        <v>20</v>
      </c>
    </row>
    <row r="34" spans="1:11" x14ac:dyDescent="0.25">
      <c r="D34" s="144">
        <f>D20+D21+D22+D23+D29+D30+D31+D32+D33</f>
        <v>1</v>
      </c>
    </row>
  </sheetData>
  <mergeCells count="21">
    <mergeCell ref="B9:B10"/>
    <mergeCell ref="C9:C10"/>
    <mergeCell ref="D9:D10"/>
    <mergeCell ref="E9:E10"/>
    <mergeCell ref="B14:B15"/>
    <mergeCell ref="B24:K24"/>
    <mergeCell ref="B27:K27"/>
    <mergeCell ref="A28:K28"/>
    <mergeCell ref="A1:K1"/>
    <mergeCell ref="A2:K2"/>
    <mergeCell ref="A5:K5"/>
    <mergeCell ref="A6:K6"/>
    <mergeCell ref="A7:K7"/>
    <mergeCell ref="F9:K9"/>
    <mergeCell ref="A12:K12"/>
    <mergeCell ref="B13:K13"/>
    <mergeCell ref="B18:K18"/>
    <mergeCell ref="A19:K19"/>
    <mergeCell ref="A14:A15"/>
    <mergeCell ref="D14:D15"/>
    <mergeCell ref="A9:A10"/>
  </mergeCells>
  <pageMargins left="0.59055118110236227" right="0" top="0.74803149606299213" bottom="0.59055118110236227" header="0" footer="0"/>
  <pageSetup paperSize="9" scale="87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view="pageBreakPreview" topLeftCell="A5" zoomScaleSheetLayoutView="100" workbookViewId="0">
      <selection activeCell="B11" sqref="B11:H11"/>
    </sheetView>
  </sheetViews>
  <sheetFormatPr defaultRowHeight="15" x14ac:dyDescent="0.25"/>
  <cols>
    <col min="1" max="1" width="5.140625" style="133" customWidth="1"/>
    <col min="2" max="2" width="24" style="132" customWidth="1"/>
    <col min="3" max="3" width="18.28515625" style="132" customWidth="1"/>
    <col min="4" max="4" width="13" style="132" customWidth="1"/>
    <col min="5" max="5" width="12.85546875" style="132" customWidth="1"/>
    <col min="6" max="6" width="21.85546875" style="132" customWidth="1"/>
    <col min="7" max="7" width="27.5703125" style="132" customWidth="1"/>
    <col min="8" max="8" width="46.7109375" style="132" customWidth="1"/>
    <col min="9" max="16384" width="9.140625" style="132"/>
  </cols>
  <sheetData>
    <row r="1" spans="1:8" s="120" customFormat="1" ht="15.75" x14ac:dyDescent="0.25">
      <c r="A1" s="178" t="s">
        <v>17</v>
      </c>
      <c r="B1" s="178"/>
      <c r="C1" s="178"/>
      <c r="D1" s="178"/>
      <c r="E1" s="178"/>
      <c r="F1" s="178"/>
      <c r="G1" s="178"/>
      <c r="H1" s="178"/>
    </row>
    <row r="2" spans="1:8" s="120" customFormat="1" ht="15.75" x14ac:dyDescent="0.25">
      <c r="A2" s="178" t="s">
        <v>166</v>
      </c>
      <c r="B2" s="178"/>
      <c r="C2" s="178"/>
      <c r="D2" s="178"/>
      <c r="E2" s="178"/>
      <c r="F2" s="178"/>
      <c r="G2" s="178"/>
      <c r="H2" s="178"/>
    </row>
    <row r="3" spans="1:8" s="120" customFormat="1" ht="15.75" x14ac:dyDescent="0.25">
      <c r="A3" s="178"/>
      <c r="B3" s="178"/>
      <c r="C3" s="178"/>
      <c r="D3" s="178"/>
      <c r="E3" s="178"/>
      <c r="F3" s="178"/>
      <c r="G3" s="178"/>
      <c r="H3" s="178"/>
    </row>
    <row r="4" spans="1:8" s="120" customFormat="1" ht="15.75" x14ac:dyDescent="0.25">
      <c r="A4" s="121"/>
    </row>
    <row r="5" spans="1:8" s="120" customFormat="1" ht="15.75" x14ac:dyDescent="0.25">
      <c r="A5" s="177" t="s">
        <v>18</v>
      </c>
      <c r="B5" s="177"/>
      <c r="C5" s="177"/>
      <c r="D5" s="177"/>
      <c r="E5" s="177"/>
      <c r="F5" s="177"/>
      <c r="G5" s="177"/>
      <c r="H5" s="177"/>
    </row>
    <row r="6" spans="1:8" s="120" customFormat="1" ht="15.75" x14ac:dyDescent="0.25">
      <c r="A6" s="177" t="s">
        <v>19</v>
      </c>
      <c r="B6" s="177"/>
      <c r="C6" s="177"/>
      <c r="D6" s="177"/>
      <c r="E6" s="177"/>
      <c r="F6" s="177"/>
      <c r="G6" s="177"/>
      <c r="H6" s="177"/>
    </row>
    <row r="7" spans="1:8" s="120" customFormat="1" ht="7.5" customHeight="1" x14ac:dyDescent="0.25">
      <c r="A7" s="121"/>
    </row>
    <row r="8" spans="1:8" s="120" customFormat="1" ht="13.5" customHeight="1" x14ac:dyDescent="0.25">
      <c r="A8" s="179" t="s">
        <v>30</v>
      </c>
      <c r="B8" s="179" t="s">
        <v>20</v>
      </c>
      <c r="C8" s="179" t="s">
        <v>21</v>
      </c>
      <c r="D8" s="179" t="s">
        <v>22</v>
      </c>
      <c r="E8" s="179"/>
      <c r="F8" s="179" t="s">
        <v>23</v>
      </c>
      <c r="G8" s="179" t="s">
        <v>24</v>
      </c>
      <c r="H8" s="179" t="s">
        <v>25</v>
      </c>
    </row>
    <row r="9" spans="1:8" s="120" customFormat="1" ht="26.25" customHeight="1" x14ac:dyDescent="0.25">
      <c r="A9" s="179"/>
      <c r="B9" s="179"/>
      <c r="C9" s="179"/>
      <c r="D9" s="122" t="s">
        <v>26</v>
      </c>
      <c r="E9" s="122" t="s">
        <v>27</v>
      </c>
      <c r="F9" s="179"/>
      <c r="G9" s="179"/>
      <c r="H9" s="179"/>
    </row>
    <row r="10" spans="1:8" s="120" customFormat="1" ht="15.75" x14ac:dyDescent="0.25">
      <c r="A10" s="123">
        <v>1</v>
      </c>
      <c r="B10" s="123">
        <v>2</v>
      </c>
      <c r="C10" s="123">
        <v>3</v>
      </c>
      <c r="D10" s="123">
        <v>4</v>
      </c>
      <c r="E10" s="123">
        <v>5</v>
      </c>
      <c r="F10" s="123">
        <v>6</v>
      </c>
      <c r="G10" s="123">
        <v>7</v>
      </c>
      <c r="H10" s="123">
        <v>8</v>
      </c>
    </row>
    <row r="11" spans="1:8" s="125" customFormat="1" ht="15.75" x14ac:dyDescent="0.25">
      <c r="A11" s="124">
        <v>1</v>
      </c>
      <c r="B11" s="176" t="s">
        <v>167</v>
      </c>
      <c r="C11" s="176"/>
      <c r="D11" s="176"/>
      <c r="E11" s="176"/>
      <c r="F11" s="176"/>
      <c r="G11" s="176"/>
      <c r="H11" s="176"/>
    </row>
    <row r="12" spans="1:8" s="120" customFormat="1" ht="114.75" x14ac:dyDescent="0.25">
      <c r="A12" s="126" t="s">
        <v>116</v>
      </c>
      <c r="B12" s="127" t="s">
        <v>125</v>
      </c>
      <c r="C12" s="127" t="s">
        <v>124</v>
      </c>
      <c r="D12" s="69" t="s">
        <v>200</v>
      </c>
      <c r="E12" s="69" t="s">
        <v>201</v>
      </c>
      <c r="F12" s="127" t="s">
        <v>186</v>
      </c>
      <c r="G12" s="127" t="s">
        <v>187</v>
      </c>
      <c r="H12" s="128" t="s">
        <v>191</v>
      </c>
    </row>
    <row r="13" spans="1:8" s="120" customFormat="1" ht="178.5" x14ac:dyDescent="0.25">
      <c r="A13" s="126" t="s">
        <v>117</v>
      </c>
      <c r="B13" s="127" t="s">
        <v>126</v>
      </c>
      <c r="C13" s="127" t="s">
        <v>124</v>
      </c>
      <c r="D13" s="69" t="s">
        <v>200</v>
      </c>
      <c r="E13" s="69" t="s">
        <v>201</v>
      </c>
      <c r="F13" s="127" t="s">
        <v>132</v>
      </c>
      <c r="G13" s="129" t="s">
        <v>149</v>
      </c>
      <c r="H13" s="128" t="s">
        <v>196</v>
      </c>
    </row>
    <row r="14" spans="1:8" s="120" customFormat="1" ht="89.25" x14ac:dyDescent="0.25">
      <c r="A14" s="126" t="s">
        <v>118</v>
      </c>
      <c r="B14" s="127" t="s">
        <v>127</v>
      </c>
      <c r="C14" s="127" t="s">
        <v>124</v>
      </c>
      <c r="D14" s="69" t="s">
        <v>200</v>
      </c>
      <c r="E14" s="69" t="s">
        <v>201</v>
      </c>
      <c r="F14" s="127" t="s">
        <v>133</v>
      </c>
      <c r="G14" s="127" t="s">
        <v>148</v>
      </c>
      <c r="H14" s="128" t="s">
        <v>197</v>
      </c>
    </row>
    <row r="15" spans="1:8" s="120" customFormat="1" ht="89.25" x14ac:dyDescent="0.25">
      <c r="A15" s="126" t="s">
        <v>119</v>
      </c>
      <c r="B15" s="127" t="s">
        <v>128</v>
      </c>
      <c r="C15" s="127" t="s">
        <v>124</v>
      </c>
      <c r="D15" s="69" t="s">
        <v>200</v>
      </c>
      <c r="E15" s="69" t="s">
        <v>201</v>
      </c>
      <c r="F15" s="127" t="s">
        <v>184</v>
      </c>
      <c r="G15" s="127" t="s">
        <v>185</v>
      </c>
      <c r="H15" s="128" t="s">
        <v>192</v>
      </c>
    </row>
    <row r="16" spans="1:8" s="120" customFormat="1" ht="127.5" hidden="1" x14ac:dyDescent="0.25">
      <c r="A16" s="126" t="s">
        <v>146</v>
      </c>
      <c r="B16" s="127" t="s">
        <v>145</v>
      </c>
      <c r="C16" s="127" t="s">
        <v>124</v>
      </c>
      <c r="D16" s="69" t="s">
        <v>169</v>
      </c>
      <c r="E16" s="69" t="s">
        <v>170</v>
      </c>
      <c r="F16" s="127" t="s">
        <v>147</v>
      </c>
      <c r="G16" s="127" t="s">
        <v>188</v>
      </c>
      <c r="H16" s="128" t="s">
        <v>193</v>
      </c>
    </row>
    <row r="17" spans="1:8" s="130" customFormat="1" ht="15.75" x14ac:dyDescent="0.25">
      <c r="A17" s="124">
        <v>2</v>
      </c>
      <c r="B17" s="176" t="s">
        <v>168</v>
      </c>
      <c r="C17" s="176"/>
      <c r="D17" s="176"/>
      <c r="E17" s="176"/>
      <c r="F17" s="176"/>
      <c r="G17" s="176"/>
      <c r="H17" s="176"/>
    </row>
    <row r="18" spans="1:8" s="120" customFormat="1" ht="178.5" x14ac:dyDescent="0.25">
      <c r="A18" s="126" t="s">
        <v>120</v>
      </c>
      <c r="B18" s="127" t="s">
        <v>129</v>
      </c>
      <c r="C18" s="127" t="s">
        <v>124</v>
      </c>
      <c r="D18" s="69" t="s">
        <v>200</v>
      </c>
      <c r="E18" s="69" t="s">
        <v>201</v>
      </c>
      <c r="F18" s="127" t="s">
        <v>177</v>
      </c>
      <c r="G18" s="127" t="s">
        <v>178</v>
      </c>
      <c r="H18" s="128" t="s">
        <v>194</v>
      </c>
    </row>
    <row r="19" spans="1:8" s="120" customFormat="1" ht="178.5" x14ac:dyDescent="0.25">
      <c r="A19" s="126" t="s">
        <v>157</v>
      </c>
      <c r="B19" s="127" t="s">
        <v>127</v>
      </c>
      <c r="C19" s="127" t="s">
        <v>124</v>
      </c>
      <c r="D19" s="69" t="s">
        <v>200</v>
      </c>
      <c r="E19" s="69" t="s">
        <v>201</v>
      </c>
      <c r="F19" s="127" t="s">
        <v>134</v>
      </c>
      <c r="G19" s="127" t="s">
        <v>176</v>
      </c>
      <c r="H19" s="128" t="s">
        <v>195</v>
      </c>
    </row>
    <row r="20" spans="1:8" x14ac:dyDescent="0.25">
      <c r="A20" s="131"/>
    </row>
  </sheetData>
  <mergeCells count="14">
    <mergeCell ref="B17:H17"/>
    <mergeCell ref="B11:H11"/>
    <mergeCell ref="A5:H5"/>
    <mergeCell ref="A6:H6"/>
    <mergeCell ref="A1:H1"/>
    <mergeCell ref="A2:H2"/>
    <mergeCell ref="A3:H3"/>
    <mergeCell ref="G8:G9"/>
    <mergeCell ref="H8:H9"/>
    <mergeCell ref="A8:A9"/>
    <mergeCell ref="B8:B9"/>
    <mergeCell ref="C8:C9"/>
    <mergeCell ref="D8:E8"/>
    <mergeCell ref="F8:F9"/>
  </mergeCells>
  <pageMargins left="0.39370078740157483" right="0.39370078740157483" top="0.39370078740157483" bottom="0.39370078740157483" header="0" footer="0"/>
  <pageSetup paperSize="9" scale="78" orientation="landscape" r:id="rId1"/>
  <rowBreaks count="1" manualBreakCount="1">
    <brk id="15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view="pageBreakPreview" topLeftCell="A3" zoomScale="110" zoomScaleSheetLayoutView="110" workbookViewId="0">
      <selection activeCell="E14" sqref="E14"/>
    </sheetView>
  </sheetViews>
  <sheetFormatPr defaultRowHeight="15" x14ac:dyDescent="0.25"/>
  <cols>
    <col min="2" max="2" width="27.28515625" customWidth="1"/>
    <col min="3" max="3" width="41.140625" customWidth="1"/>
    <col min="4" max="4" width="19.85546875" customWidth="1"/>
    <col min="5" max="5" width="34.7109375" customWidth="1"/>
  </cols>
  <sheetData>
    <row r="1" spans="1:5" ht="15.75" x14ac:dyDescent="0.25">
      <c r="A1" s="159" t="s">
        <v>31</v>
      </c>
      <c r="B1" s="159"/>
      <c r="C1" s="159"/>
      <c r="D1" s="159"/>
      <c r="E1" s="159"/>
    </row>
    <row r="2" spans="1:5" ht="15.75" x14ac:dyDescent="0.25">
      <c r="A2" s="159" t="s">
        <v>166</v>
      </c>
      <c r="B2" s="159"/>
      <c r="C2" s="159"/>
      <c r="D2" s="159"/>
      <c r="E2" s="159"/>
    </row>
    <row r="3" spans="1:5" ht="15.75" x14ac:dyDescent="0.25">
      <c r="A3" s="159"/>
      <c r="B3" s="159"/>
      <c r="C3" s="159"/>
      <c r="D3" s="159"/>
      <c r="E3" s="159"/>
    </row>
    <row r="4" spans="1:5" ht="15.75" x14ac:dyDescent="0.25">
      <c r="A4" s="1"/>
      <c r="B4" s="2"/>
      <c r="C4" s="2"/>
      <c r="D4" s="2"/>
      <c r="E4" s="2"/>
    </row>
    <row r="5" spans="1:5" ht="15.75" x14ac:dyDescent="0.25">
      <c r="A5" s="9"/>
      <c r="B5" s="2"/>
      <c r="C5" s="2"/>
      <c r="D5" s="2"/>
      <c r="E5" s="2"/>
    </row>
    <row r="6" spans="1:5" ht="15.75" x14ac:dyDescent="0.25">
      <c r="A6" s="160" t="s">
        <v>18</v>
      </c>
      <c r="B6" s="160"/>
      <c r="C6" s="160"/>
      <c r="D6" s="160"/>
      <c r="E6" s="160"/>
    </row>
    <row r="7" spans="1:5" ht="15.75" x14ac:dyDescent="0.25">
      <c r="A7" s="160" t="s">
        <v>32</v>
      </c>
      <c r="B7" s="160"/>
      <c r="C7" s="160"/>
      <c r="D7" s="160"/>
      <c r="E7" s="160"/>
    </row>
    <row r="8" spans="1:5" ht="15.75" x14ac:dyDescent="0.25">
      <c r="A8" s="160" t="s">
        <v>33</v>
      </c>
      <c r="B8" s="160"/>
      <c r="C8" s="160"/>
      <c r="D8" s="160"/>
      <c r="E8" s="160"/>
    </row>
    <row r="9" spans="1:5" ht="15.75" x14ac:dyDescent="0.25">
      <c r="A9" s="10"/>
      <c r="B9" s="2"/>
      <c r="C9" s="2"/>
      <c r="D9" s="2"/>
      <c r="E9" s="2"/>
    </row>
    <row r="10" spans="1:5" ht="15.75" x14ac:dyDescent="0.25">
      <c r="A10" s="10"/>
      <c r="B10" s="2"/>
      <c r="C10" s="2"/>
      <c r="D10" s="2"/>
      <c r="E10" s="2"/>
    </row>
    <row r="11" spans="1:5" ht="49.5" customHeight="1" x14ac:dyDescent="0.25">
      <c r="A11" s="5" t="s">
        <v>38</v>
      </c>
      <c r="B11" s="5" t="s">
        <v>35</v>
      </c>
      <c r="C11" s="5" t="s">
        <v>36</v>
      </c>
      <c r="D11" s="5" t="s">
        <v>34</v>
      </c>
      <c r="E11" s="5" t="s">
        <v>37</v>
      </c>
    </row>
    <row r="12" spans="1:5" ht="15.75" x14ac:dyDescent="0.25">
      <c r="A12" s="7">
        <v>1</v>
      </c>
      <c r="B12" s="136">
        <v>2</v>
      </c>
      <c r="C12" s="136">
        <v>3</v>
      </c>
      <c r="D12" s="136">
        <v>4</v>
      </c>
      <c r="E12" s="136">
        <v>5</v>
      </c>
    </row>
    <row r="13" spans="1:5" ht="63.75" x14ac:dyDescent="0.25">
      <c r="A13" s="138">
        <v>1</v>
      </c>
      <c r="B13" s="140" t="s">
        <v>214</v>
      </c>
      <c r="C13" s="140" t="s">
        <v>217</v>
      </c>
      <c r="D13" s="148" t="s">
        <v>124</v>
      </c>
      <c r="E13" s="148" t="s">
        <v>218</v>
      </c>
    </row>
    <row r="14" spans="1:5" ht="93" customHeight="1" x14ac:dyDescent="0.25">
      <c r="A14" s="139">
        <v>2</v>
      </c>
      <c r="B14" s="149" t="s">
        <v>214</v>
      </c>
      <c r="C14" s="149" t="s">
        <v>215</v>
      </c>
      <c r="D14" s="148" t="s">
        <v>124</v>
      </c>
      <c r="E14" s="148" t="s">
        <v>216</v>
      </c>
    </row>
  </sheetData>
  <mergeCells count="6">
    <mergeCell ref="A6:E6"/>
    <mergeCell ref="A7:E7"/>
    <mergeCell ref="A8:E8"/>
    <mergeCell ref="A1:E1"/>
    <mergeCell ref="A2:E2"/>
    <mergeCell ref="A3:E3"/>
  </mergeCells>
  <pageMargins left="0.70866141732283472" right="0" top="0.74803149606299213" bottom="0.74803149606299213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view="pageBreakPreview" topLeftCell="A4" zoomScale="120" zoomScaleSheetLayoutView="120" workbookViewId="0">
      <selection activeCell="D22" sqref="D22"/>
    </sheetView>
  </sheetViews>
  <sheetFormatPr defaultColWidth="13.85546875" defaultRowHeight="15.75" x14ac:dyDescent="0.25"/>
  <cols>
    <col min="1" max="1" width="6.5703125" style="2" customWidth="1"/>
    <col min="2" max="2" width="38.85546875" style="2" customWidth="1"/>
    <col min="3" max="16384" width="13.85546875" style="2"/>
  </cols>
  <sheetData>
    <row r="1" spans="1:8" x14ac:dyDescent="0.25">
      <c r="A1" s="159" t="s">
        <v>39</v>
      </c>
      <c r="B1" s="159"/>
      <c r="C1" s="159"/>
      <c r="D1" s="159"/>
      <c r="E1" s="159"/>
      <c r="F1" s="159"/>
      <c r="G1" s="159"/>
      <c r="H1" s="159"/>
    </row>
    <row r="2" spans="1:8" x14ac:dyDescent="0.25">
      <c r="A2" s="159" t="s">
        <v>166</v>
      </c>
      <c r="B2" s="159"/>
      <c r="C2" s="159"/>
      <c r="D2" s="159"/>
      <c r="E2" s="159"/>
      <c r="F2" s="159"/>
      <c r="G2" s="159"/>
      <c r="H2" s="159"/>
    </row>
    <row r="3" spans="1:8" x14ac:dyDescent="0.25">
      <c r="A3" s="159"/>
      <c r="B3" s="159"/>
      <c r="C3" s="159"/>
      <c r="D3" s="159"/>
      <c r="E3" s="159"/>
      <c r="F3" s="159"/>
      <c r="G3" s="159"/>
      <c r="H3" s="159"/>
    </row>
    <row r="4" spans="1:8" x14ac:dyDescent="0.25">
      <c r="A4" s="1"/>
    </row>
    <row r="5" spans="1:8" x14ac:dyDescent="0.25">
      <c r="A5" s="1"/>
    </row>
    <row r="6" spans="1:8" x14ac:dyDescent="0.25">
      <c r="A6" s="160" t="s">
        <v>40</v>
      </c>
      <c r="B6" s="160"/>
      <c r="C6" s="160"/>
      <c r="D6" s="160"/>
      <c r="E6" s="160"/>
      <c r="F6" s="160"/>
      <c r="G6" s="160"/>
      <c r="H6" s="160"/>
    </row>
    <row r="7" spans="1:8" x14ac:dyDescent="0.25">
      <c r="A7" s="160" t="s">
        <v>41</v>
      </c>
      <c r="B7" s="160"/>
      <c r="C7" s="160"/>
      <c r="D7" s="160"/>
      <c r="E7" s="160"/>
      <c r="F7" s="160"/>
      <c r="G7" s="160"/>
      <c r="H7" s="160"/>
    </row>
    <row r="8" spans="1:8" x14ac:dyDescent="0.25">
      <c r="A8" s="160" t="s">
        <v>42</v>
      </c>
      <c r="B8" s="160"/>
      <c r="C8" s="160"/>
      <c r="D8" s="160"/>
      <c r="E8" s="160"/>
      <c r="F8" s="160"/>
      <c r="G8" s="160"/>
      <c r="H8" s="160"/>
    </row>
    <row r="9" spans="1:8" x14ac:dyDescent="0.25">
      <c r="A9" s="4"/>
    </row>
    <row r="10" spans="1:8" x14ac:dyDescent="0.25">
      <c r="A10" s="13" t="s">
        <v>43</v>
      </c>
    </row>
    <row r="11" spans="1:8" ht="35.25" customHeight="1" x14ac:dyDescent="0.25">
      <c r="A11" s="180" t="s">
        <v>49</v>
      </c>
      <c r="B11" s="180" t="s">
        <v>44</v>
      </c>
      <c r="C11" s="180" t="s">
        <v>45</v>
      </c>
      <c r="D11" s="180"/>
      <c r="E11" s="180"/>
      <c r="F11" s="180" t="s">
        <v>46</v>
      </c>
      <c r="G11" s="180"/>
      <c r="H11" s="180"/>
    </row>
    <row r="12" spans="1:8" ht="47.25" x14ac:dyDescent="0.25">
      <c r="A12" s="180"/>
      <c r="B12" s="180"/>
      <c r="C12" s="5" t="s">
        <v>10</v>
      </c>
      <c r="D12" s="5" t="s">
        <v>11</v>
      </c>
      <c r="E12" s="5" t="s">
        <v>12</v>
      </c>
      <c r="F12" s="5" t="s">
        <v>10</v>
      </c>
      <c r="G12" s="5" t="s">
        <v>11</v>
      </c>
      <c r="H12" s="5" t="s">
        <v>12</v>
      </c>
    </row>
    <row r="13" spans="1:8" x14ac:dyDescent="0.25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</row>
    <row r="14" spans="1:8" ht="31.5" x14ac:dyDescent="0.25">
      <c r="A14" s="5">
        <v>1</v>
      </c>
      <c r="B14" s="6" t="s">
        <v>47</v>
      </c>
      <c r="C14" s="182"/>
      <c r="D14" s="182"/>
      <c r="E14" s="182"/>
      <c r="F14" s="182"/>
      <c r="G14" s="182"/>
      <c r="H14" s="182"/>
    </row>
    <row r="15" spans="1:8" x14ac:dyDescent="0.25">
      <c r="A15" s="5">
        <v>2</v>
      </c>
      <c r="B15" s="6" t="s">
        <v>48</v>
      </c>
      <c r="C15" s="182"/>
      <c r="D15" s="182"/>
      <c r="E15" s="182"/>
      <c r="F15" s="182"/>
      <c r="G15" s="182"/>
      <c r="H15" s="182"/>
    </row>
    <row r="16" spans="1:8" x14ac:dyDescent="0.25">
      <c r="A16" s="5">
        <v>3</v>
      </c>
      <c r="B16" s="6" t="s">
        <v>15</v>
      </c>
      <c r="C16" s="11"/>
      <c r="D16" s="11"/>
      <c r="E16" s="11"/>
      <c r="F16" s="11"/>
      <c r="G16" s="11"/>
      <c r="H16" s="11"/>
    </row>
    <row r="17" spans="1:8" x14ac:dyDescent="0.25">
      <c r="A17" s="5">
        <v>4</v>
      </c>
      <c r="B17" s="6" t="s">
        <v>28</v>
      </c>
      <c r="C17" s="11"/>
      <c r="D17" s="11"/>
      <c r="E17" s="11"/>
      <c r="F17" s="11"/>
      <c r="G17" s="11"/>
      <c r="H17" s="11"/>
    </row>
    <row r="18" spans="1:8" x14ac:dyDescent="0.25">
      <c r="A18" s="5">
        <v>5</v>
      </c>
      <c r="B18" s="6" t="s">
        <v>29</v>
      </c>
      <c r="C18" s="11"/>
      <c r="D18" s="11"/>
      <c r="E18" s="11"/>
      <c r="F18" s="11"/>
      <c r="G18" s="11"/>
      <c r="H18" s="11"/>
    </row>
    <row r="19" spans="1:8" x14ac:dyDescent="0.25">
      <c r="A19" s="5">
        <v>6</v>
      </c>
      <c r="B19" s="12" t="s">
        <v>14</v>
      </c>
      <c r="C19" s="11"/>
      <c r="D19" s="11"/>
      <c r="E19" s="11"/>
      <c r="F19" s="11"/>
      <c r="G19" s="11"/>
      <c r="H19" s="11"/>
    </row>
    <row r="20" spans="1:8" ht="31.5" x14ac:dyDescent="0.25">
      <c r="A20" s="5">
        <v>7</v>
      </c>
      <c r="B20" s="12" t="s">
        <v>16</v>
      </c>
      <c r="C20" s="11"/>
      <c r="D20" s="11"/>
      <c r="E20" s="11"/>
      <c r="F20" s="11"/>
      <c r="G20" s="11"/>
      <c r="H20" s="11"/>
    </row>
    <row r="21" spans="1:8" x14ac:dyDescent="0.25">
      <c r="A21" s="5" t="s">
        <v>50</v>
      </c>
      <c r="B21" s="12" t="s">
        <v>14</v>
      </c>
      <c r="C21" s="11"/>
      <c r="D21" s="11"/>
      <c r="E21" s="11"/>
      <c r="F21" s="11"/>
      <c r="G21" s="11"/>
      <c r="H21" s="11"/>
    </row>
    <row r="23" spans="1:8" ht="31.5" customHeight="1" x14ac:dyDescent="0.25">
      <c r="A23" s="181" t="s">
        <v>210</v>
      </c>
      <c r="B23" s="181"/>
      <c r="C23" s="181"/>
      <c r="D23" s="181"/>
      <c r="E23" s="181"/>
      <c r="F23" s="181"/>
      <c r="G23" s="181"/>
      <c r="H23" s="181"/>
    </row>
  </sheetData>
  <mergeCells count="13">
    <mergeCell ref="A23:H23"/>
    <mergeCell ref="C15:H15"/>
    <mergeCell ref="A6:H6"/>
    <mergeCell ref="A7:H7"/>
    <mergeCell ref="A8:H8"/>
    <mergeCell ref="C14:H14"/>
    <mergeCell ref="A1:H1"/>
    <mergeCell ref="A2:H2"/>
    <mergeCell ref="A3:H3"/>
    <mergeCell ref="A11:A12"/>
    <mergeCell ref="B11:B12"/>
    <mergeCell ref="C11:E11"/>
    <mergeCell ref="F11:H11"/>
  </mergeCells>
  <pageMargins left="0.70866141732283472" right="0.70866141732283472" top="0.74803149606299213" bottom="0.74803149606299213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view="pageBreakPreview" zoomScale="80" zoomScaleSheetLayoutView="80" workbookViewId="0">
      <selection activeCell="C12" sqref="C12:C13"/>
    </sheetView>
  </sheetViews>
  <sheetFormatPr defaultColWidth="13.85546875" defaultRowHeight="15.75" x14ac:dyDescent="0.25"/>
  <cols>
    <col min="1" max="1" width="5.5703125" style="2" customWidth="1"/>
    <col min="2" max="2" width="20.5703125" style="2" customWidth="1"/>
    <col min="3" max="3" width="39.28515625" style="2" customWidth="1"/>
    <col min="4" max="4" width="31.85546875" style="2" customWidth="1"/>
    <col min="5" max="6" width="9.140625" style="2" customWidth="1"/>
    <col min="7" max="7" width="15" style="2" customWidth="1"/>
    <col min="8" max="8" width="6.85546875" style="2" customWidth="1"/>
    <col min="9" max="9" width="12.85546875" style="2" hidden="1" customWidth="1"/>
    <col min="10" max="10" width="13.85546875" style="2" hidden="1" customWidth="1"/>
    <col min="11" max="11" width="0" style="2" hidden="1" customWidth="1"/>
    <col min="12" max="16384" width="13.85546875" style="2"/>
  </cols>
  <sheetData>
    <row r="1" spans="1:14" x14ac:dyDescent="0.25">
      <c r="A1" s="178" t="s">
        <v>51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</row>
    <row r="2" spans="1:14" x14ac:dyDescent="0.25">
      <c r="A2" s="178" t="s">
        <v>166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</row>
    <row r="3" spans="1:14" x14ac:dyDescent="0.25">
      <c r="A3" s="183"/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</row>
    <row r="4" spans="1:14" x14ac:dyDescent="0.25">
      <c r="A4" s="1"/>
    </row>
    <row r="5" spans="1:14" x14ac:dyDescent="0.25">
      <c r="A5" s="160" t="s">
        <v>52</v>
      </c>
      <c r="B5" s="160"/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</row>
    <row r="6" spans="1:14" x14ac:dyDescent="0.25">
      <c r="A6" s="160" t="s">
        <v>53</v>
      </c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</row>
    <row r="7" spans="1:14" ht="12" customHeight="1" x14ac:dyDescent="0.3">
      <c r="A7" s="190"/>
      <c r="B7" s="190"/>
      <c r="C7" s="190"/>
      <c r="D7" s="190"/>
      <c r="E7" s="190"/>
      <c r="F7" s="190"/>
      <c r="G7" s="190"/>
      <c r="H7" s="190"/>
      <c r="I7"/>
      <c r="J7"/>
      <c r="K7"/>
      <c r="L7"/>
    </row>
    <row r="8" spans="1:14" ht="15.75" customHeight="1" x14ac:dyDescent="0.25">
      <c r="A8" s="189" t="s">
        <v>43</v>
      </c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</row>
    <row r="9" spans="1:14" ht="15.75" customHeight="1" x14ac:dyDescent="0.25">
      <c r="A9" s="184" t="s">
        <v>4</v>
      </c>
      <c r="B9" s="184" t="s">
        <v>54</v>
      </c>
      <c r="C9" s="212" t="s">
        <v>55</v>
      </c>
      <c r="D9" s="184" t="s">
        <v>56</v>
      </c>
      <c r="E9" s="186" t="s">
        <v>67</v>
      </c>
      <c r="F9" s="187"/>
      <c r="G9" s="187"/>
      <c r="H9" s="188"/>
      <c r="I9" s="180" t="s">
        <v>57</v>
      </c>
      <c r="J9" s="180"/>
      <c r="K9" s="180"/>
      <c r="L9" s="180"/>
      <c r="M9" s="180"/>
      <c r="N9" s="180"/>
    </row>
    <row r="10" spans="1:14" ht="78" customHeight="1" x14ac:dyDescent="0.25">
      <c r="A10" s="185"/>
      <c r="B10" s="185"/>
      <c r="C10" s="213"/>
      <c r="D10" s="185"/>
      <c r="E10" s="8" t="s">
        <v>58</v>
      </c>
      <c r="F10" s="8" t="s">
        <v>59</v>
      </c>
      <c r="G10" s="8" t="s">
        <v>60</v>
      </c>
      <c r="H10" s="8" t="s">
        <v>61</v>
      </c>
      <c r="I10" s="66" t="s">
        <v>150</v>
      </c>
      <c r="J10" s="67" t="s">
        <v>151</v>
      </c>
      <c r="K10" s="67" t="s">
        <v>152</v>
      </c>
      <c r="L10" s="67" t="s">
        <v>153</v>
      </c>
      <c r="M10" s="67" t="s">
        <v>154</v>
      </c>
      <c r="N10" s="67" t="s">
        <v>199</v>
      </c>
    </row>
    <row r="11" spans="1:14" x14ac:dyDescent="0.25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8">
        <v>8</v>
      </c>
      <c r="I11" s="8">
        <v>9</v>
      </c>
      <c r="J11" s="8">
        <v>10</v>
      </c>
      <c r="K11" s="8">
        <v>11</v>
      </c>
      <c r="L11" s="8">
        <v>9</v>
      </c>
      <c r="M11" s="119">
        <v>10</v>
      </c>
      <c r="N11" s="119">
        <v>11</v>
      </c>
    </row>
    <row r="12" spans="1:14" ht="18.75" customHeight="1" x14ac:dyDescent="0.25">
      <c r="A12" s="210">
        <v>1</v>
      </c>
      <c r="B12" s="211" t="s">
        <v>13</v>
      </c>
      <c r="C12" s="208" t="s">
        <v>211</v>
      </c>
      <c r="D12" s="94" t="s">
        <v>171</v>
      </c>
      <c r="E12" s="95"/>
      <c r="F12" s="96"/>
      <c r="G12" s="96"/>
      <c r="H12" s="95"/>
      <c r="I12" s="97">
        <f>I14+I23</f>
        <v>460.67999999999995</v>
      </c>
      <c r="J12" s="97">
        <f t="shared" ref="J12:M12" si="0">J14+J23</f>
        <v>735.81999999999994</v>
      </c>
      <c r="K12" s="97">
        <f t="shared" si="0"/>
        <v>471.83</v>
      </c>
      <c r="L12" s="98">
        <f t="shared" si="0"/>
        <v>300</v>
      </c>
      <c r="M12" s="97">
        <f t="shared" si="0"/>
        <v>300</v>
      </c>
      <c r="N12" s="97">
        <f t="shared" ref="N12" si="1">N14+N23</f>
        <v>300</v>
      </c>
    </row>
    <row r="13" spans="1:14" ht="43.5" customHeight="1" x14ac:dyDescent="0.25">
      <c r="A13" s="210"/>
      <c r="B13" s="211"/>
      <c r="C13" s="209"/>
      <c r="D13" s="99" t="s">
        <v>124</v>
      </c>
      <c r="E13" s="95"/>
      <c r="F13" s="96"/>
      <c r="G13" s="96"/>
      <c r="H13" s="95"/>
      <c r="I13" s="100">
        <f>I15+I24</f>
        <v>460.67999999999995</v>
      </c>
      <c r="J13" s="100">
        <f t="shared" ref="J13:M13" si="2">J15+J24</f>
        <v>735.81999999999994</v>
      </c>
      <c r="K13" s="100">
        <f t="shared" si="2"/>
        <v>471.83</v>
      </c>
      <c r="L13" s="101">
        <f t="shared" si="2"/>
        <v>300</v>
      </c>
      <c r="M13" s="100">
        <f t="shared" si="2"/>
        <v>300</v>
      </c>
      <c r="N13" s="100">
        <f t="shared" ref="N13" si="3">N15+N24</f>
        <v>300</v>
      </c>
    </row>
    <row r="14" spans="1:14" x14ac:dyDescent="0.25">
      <c r="A14" s="193">
        <v>2</v>
      </c>
      <c r="B14" s="194" t="s">
        <v>15</v>
      </c>
      <c r="C14" s="195" t="s">
        <v>135</v>
      </c>
      <c r="D14" s="86" t="s">
        <v>123</v>
      </c>
      <c r="E14" s="87">
        <v>162</v>
      </c>
      <c r="F14" s="88" t="s">
        <v>142</v>
      </c>
      <c r="G14" s="88" t="s">
        <v>198</v>
      </c>
      <c r="H14" s="87">
        <v>244</v>
      </c>
      <c r="I14" s="89">
        <f>I15</f>
        <v>176.6</v>
      </c>
      <c r="J14" s="110">
        <f t="shared" ref="J14:N14" si="4">J15</f>
        <v>617.04999999999995</v>
      </c>
      <c r="K14" s="89">
        <f t="shared" si="4"/>
        <v>253.39</v>
      </c>
      <c r="L14" s="90">
        <f t="shared" si="4"/>
        <v>200</v>
      </c>
      <c r="M14" s="89">
        <f t="shared" si="4"/>
        <v>200</v>
      </c>
      <c r="N14" s="89">
        <f t="shared" si="4"/>
        <v>200</v>
      </c>
    </row>
    <row r="15" spans="1:14" ht="31.5" x14ac:dyDescent="0.25">
      <c r="A15" s="193"/>
      <c r="B15" s="194"/>
      <c r="C15" s="196"/>
      <c r="D15" s="91" t="s">
        <v>124</v>
      </c>
      <c r="E15" s="87">
        <v>162</v>
      </c>
      <c r="F15" s="88" t="s">
        <v>142</v>
      </c>
      <c r="G15" s="88" t="s">
        <v>198</v>
      </c>
      <c r="H15" s="87">
        <v>244</v>
      </c>
      <c r="I15" s="92">
        <v>176.6</v>
      </c>
      <c r="J15" s="111">
        <f t="shared" ref="J15" si="5">SUM(J16:J21)</f>
        <v>617.04999999999995</v>
      </c>
      <c r="K15" s="92">
        <f>SUM(K16:K22)</f>
        <v>253.39</v>
      </c>
      <c r="L15" s="93">
        <f t="shared" ref="L15:M15" si="6">SUM(L16:L22)</f>
        <v>200</v>
      </c>
      <c r="M15" s="93">
        <f t="shared" si="6"/>
        <v>200</v>
      </c>
      <c r="N15" s="93">
        <f t="shared" ref="N15" si="7">SUM(N16:N22)</f>
        <v>200</v>
      </c>
    </row>
    <row r="16" spans="1:14" ht="32.25" customHeight="1" x14ac:dyDescent="0.25">
      <c r="A16" s="197">
        <v>3</v>
      </c>
      <c r="B16" s="200" t="s">
        <v>28</v>
      </c>
      <c r="C16" s="200" t="s">
        <v>125</v>
      </c>
      <c r="D16" s="53" t="s">
        <v>124</v>
      </c>
      <c r="E16" s="44">
        <v>162</v>
      </c>
      <c r="F16" s="49" t="s">
        <v>142</v>
      </c>
      <c r="G16" s="49" t="s">
        <v>198</v>
      </c>
      <c r="H16" s="44">
        <v>244</v>
      </c>
      <c r="I16" s="52">
        <v>0</v>
      </c>
      <c r="J16" s="112">
        <v>464.28</v>
      </c>
      <c r="K16" s="134">
        <f>110.8+23.08+10-6.44</f>
        <v>137.44</v>
      </c>
      <c r="L16" s="51">
        <v>110</v>
      </c>
      <c r="M16" s="51">
        <v>110</v>
      </c>
      <c r="N16" s="51">
        <v>110</v>
      </c>
    </row>
    <row r="17" spans="1:14" ht="20.25" hidden="1" customHeight="1" x14ac:dyDescent="0.25">
      <c r="A17" s="198"/>
      <c r="B17" s="201"/>
      <c r="C17" s="201"/>
      <c r="D17" s="53" t="s">
        <v>124</v>
      </c>
      <c r="E17" s="44">
        <v>162</v>
      </c>
      <c r="F17" s="49" t="s">
        <v>142</v>
      </c>
      <c r="G17" s="49" t="s">
        <v>198</v>
      </c>
      <c r="H17" s="44">
        <v>831</v>
      </c>
      <c r="I17" s="52">
        <v>0</v>
      </c>
      <c r="J17" s="112">
        <v>1.46</v>
      </c>
      <c r="K17" s="52">
        <v>0</v>
      </c>
      <c r="L17" s="52">
        <v>0</v>
      </c>
      <c r="M17" s="52">
        <v>0</v>
      </c>
      <c r="N17" s="52">
        <v>0</v>
      </c>
    </row>
    <row r="18" spans="1:14" ht="18" hidden="1" customHeight="1" x14ac:dyDescent="0.25">
      <c r="A18" s="199"/>
      <c r="B18" s="202"/>
      <c r="C18" s="202"/>
      <c r="D18" s="53" t="s">
        <v>124</v>
      </c>
      <c r="E18" s="44">
        <v>162</v>
      </c>
      <c r="F18" s="49" t="s">
        <v>142</v>
      </c>
      <c r="G18" s="49" t="s">
        <v>198</v>
      </c>
      <c r="H18" s="44">
        <v>852</v>
      </c>
      <c r="I18" s="52">
        <v>0</v>
      </c>
      <c r="J18" s="112">
        <v>25.31</v>
      </c>
      <c r="K18" s="52">
        <v>0</v>
      </c>
      <c r="L18" s="52">
        <v>0</v>
      </c>
      <c r="M18" s="52">
        <v>0</v>
      </c>
      <c r="N18" s="52">
        <v>0</v>
      </c>
    </row>
    <row r="19" spans="1:14" ht="45" x14ac:dyDescent="0.25">
      <c r="A19" s="47">
        <v>4</v>
      </c>
      <c r="B19" s="54" t="s">
        <v>29</v>
      </c>
      <c r="C19" s="55" t="s">
        <v>189</v>
      </c>
      <c r="D19" s="53" t="s">
        <v>124</v>
      </c>
      <c r="E19" s="44">
        <v>162</v>
      </c>
      <c r="F19" s="49" t="s">
        <v>142</v>
      </c>
      <c r="G19" s="49" t="s">
        <v>198</v>
      </c>
      <c r="H19" s="44">
        <v>244</v>
      </c>
      <c r="I19" s="52">
        <v>0</v>
      </c>
      <c r="J19" s="112">
        <v>28.05</v>
      </c>
      <c r="K19" s="52">
        <v>34.950000000000003</v>
      </c>
      <c r="L19" s="51">
        <v>35</v>
      </c>
      <c r="M19" s="51">
        <v>35</v>
      </c>
      <c r="N19" s="51">
        <v>35</v>
      </c>
    </row>
    <row r="20" spans="1:14" ht="31.5" customHeight="1" x14ac:dyDescent="0.25">
      <c r="A20" s="47">
        <v>5</v>
      </c>
      <c r="B20" s="54" t="s">
        <v>136</v>
      </c>
      <c r="C20" s="55" t="s">
        <v>127</v>
      </c>
      <c r="D20" s="53" t="s">
        <v>124</v>
      </c>
      <c r="E20" s="44">
        <v>162</v>
      </c>
      <c r="F20" s="49" t="s">
        <v>142</v>
      </c>
      <c r="G20" s="49" t="s">
        <v>198</v>
      </c>
      <c r="H20" s="44">
        <v>244</v>
      </c>
      <c r="I20" s="51">
        <v>165.92</v>
      </c>
      <c r="J20" s="112">
        <v>96.75</v>
      </c>
      <c r="K20" s="51">
        <v>50</v>
      </c>
      <c r="L20" s="51">
        <v>50</v>
      </c>
      <c r="M20" s="51">
        <v>50</v>
      </c>
      <c r="N20" s="51">
        <v>50</v>
      </c>
    </row>
    <row r="21" spans="1:14" ht="30.75" customHeight="1" x14ac:dyDescent="0.25">
      <c r="A21" s="47">
        <v>6</v>
      </c>
      <c r="B21" s="54" t="s">
        <v>137</v>
      </c>
      <c r="C21" s="55" t="s">
        <v>128</v>
      </c>
      <c r="D21" s="53" t="s">
        <v>124</v>
      </c>
      <c r="E21" s="44">
        <v>162</v>
      </c>
      <c r="F21" s="49" t="s">
        <v>142</v>
      </c>
      <c r="G21" s="49" t="s">
        <v>198</v>
      </c>
      <c r="H21" s="44">
        <v>244</v>
      </c>
      <c r="I21" s="50">
        <v>10.68</v>
      </c>
      <c r="J21" s="112">
        <v>1.2</v>
      </c>
      <c r="K21" s="51">
        <f>5+6</f>
        <v>11</v>
      </c>
      <c r="L21" s="51">
        <v>5</v>
      </c>
      <c r="M21" s="51">
        <v>5</v>
      </c>
      <c r="N21" s="51">
        <v>5</v>
      </c>
    </row>
    <row r="22" spans="1:14" ht="21.75" hidden="1" customHeight="1" x14ac:dyDescent="0.25">
      <c r="A22" s="48">
        <v>7</v>
      </c>
      <c r="B22" s="54" t="s">
        <v>144</v>
      </c>
      <c r="C22" s="55" t="s">
        <v>190</v>
      </c>
      <c r="D22" s="53" t="s">
        <v>124</v>
      </c>
      <c r="E22" s="44">
        <v>162</v>
      </c>
      <c r="F22" s="49" t="s">
        <v>142</v>
      </c>
      <c r="G22" s="49" t="s">
        <v>198</v>
      </c>
      <c r="H22" s="44">
        <v>244</v>
      </c>
      <c r="I22" s="51">
        <v>0</v>
      </c>
      <c r="J22" s="113">
        <v>0</v>
      </c>
      <c r="K22" s="51">
        <v>20</v>
      </c>
      <c r="L22" s="52">
        <v>0</v>
      </c>
      <c r="M22" s="52">
        <v>0</v>
      </c>
      <c r="N22" s="52">
        <v>0</v>
      </c>
    </row>
    <row r="23" spans="1:14" x14ac:dyDescent="0.25">
      <c r="A23" s="206">
        <v>7</v>
      </c>
      <c r="B23" s="194" t="s">
        <v>138</v>
      </c>
      <c r="C23" s="195" t="s">
        <v>139</v>
      </c>
      <c r="D23" s="86" t="s">
        <v>123</v>
      </c>
      <c r="E23" s="87">
        <v>162</v>
      </c>
      <c r="F23" s="88" t="s">
        <v>143</v>
      </c>
      <c r="G23" s="87">
        <v>1220044410</v>
      </c>
      <c r="H23" s="87">
        <v>244</v>
      </c>
      <c r="I23" s="89">
        <f>I24</f>
        <v>284.08</v>
      </c>
      <c r="J23" s="110">
        <f t="shared" ref="J23:N23" si="8">J24</f>
        <v>118.77000000000001</v>
      </c>
      <c r="K23" s="89">
        <f t="shared" si="8"/>
        <v>218.44</v>
      </c>
      <c r="L23" s="90">
        <f t="shared" si="8"/>
        <v>100</v>
      </c>
      <c r="M23" s="89">
        <f t="shared" si="8"/>
        <v>100</v>
      </c>
      <c r="N23" s="89">
        <f t="shared" si="8"/>
        <v>100</v>
      </c>
    </row>
    <row r="24" spans="1:14" ht="31.5" x14ac:dyDescent="0.25">
      <c r="A24" s="207"/>
      <c r="B24" s="194"/>
      <c r="C24" s="196"/>
      <c r="D24" s="91" t="s">
        <v>124</v>
      </c>
      <c r="E24" s="87">
        <v>162</v>
      </c>
      <c r="F24" s="88" t="s">
        <v>143</v>
      </c>
      <c r="G24" s="87">
        <v>1220044410</v>
      </c>
      <c r="H24" s="87">
        <v>244</v>
      </c>
      <c r="I24" s="92">
        <f>SUM(I25:I28)</f>
        <v>284.08</v>
      </c>
      <c r="J24" s="111">
        <f t="shared" ref="J24:M24" si="9">SUM(J25:J28)</f>
        <v>118.77000000000001</v>
      </c>
      <c r="K24" s="92">
        <f t="shared" si="9"/>
        <v>218.44</v>
      </c>
      <c r="L24" s="93">
        <f t="shared" si="9"/>
        <v>100</v>
      </c>
      <c r="M24" s="92">
        <f t="shared" si="9"/>
        <v>100</v>
      </c>
      <c r="N24" s="92">
        <f t="shared" ref="N24" si="10">SUM(N25:N28)</f>
        <v>100</v>
      </c>
    </row>
    <row r="25" spans="1:14" ht="21.75" customHeight="1" x14ac:dyDescent="0.25">
      <c r="A25" s="197">
        <v>8</v>
      </c>
      <c r="B25" s="200" t="s">
        <v>140</v>
      </c>
      <c r="C25" s="203" t="s">
        <v>129</v>
      </c>
      <c r="D25" s="53" t="s">
        <v>124</v>
      </c>
      <c r="E25" s="44">
        <v>162</v>
      </c>
      <c r="F25" s="49" t="s">
        <v>143</v>
      </c>
      <c r="G25" s="44">
        <v>1220044410</v>
      </c>
      <c r="H25" s="44">
        <v>244</v>
      </c>
      <c r="I25" s="51">
        <v>220</v>
      </c>
      <c r="J25" s="113">
        <v>102</v>
      </c>
      <c r="K25" s="134">
        <f>60+112+6.44</f>
        <v>178.44</v>
      </c>
      <c r="L25" s="51">
        <v>60</v>
      </c>
      <c r="M25" s="51">
        <v>60</v>
      </c>
      <c r="N25" s="51">
        <v>60</v>
      </c>
    </row>
    <row r="26" spans="1:14" ht="21" hidden="1" customHeight="1" x14ac:dyDescent="0.25">
      <c r="A26" s="198"/>
      <c r="B26" s="201"/>
      <c r="C26" s="204"/>
      <c r="D26" s="53" t="s">
        <v>124</v>
      </c>
      <c r="E26" s="44">
        <v>162</v>
      </c>
      <c r="F26" s="49" t="s">
        <v>143</v>
      </c>
      <c r="G26" s="44">
        <v>1220044410</v>
      </c>
      <c r="H26" s="44">
        <v>831</v>
      </c>
      <c r="I26" s="51">
        <v>0</v>
      </c>
      <c r="J26" s="112">
        <v>3.37</v>
      </c>
      <c r="K26" s="52">
        <v>0</v>
      </c>
      <c r="L26" s="52">
        <v>0</v>
      </c>
      <c r="M26" s="52">
        <v>0</v>
      </c>
      <c r="N26" s="52">
        <v>0</v>
      </c>
    </row>
    <row r="27" spans="1:14" ht="23.25" hidden="1" customHeight="1" x14ac:dyDescent="0.25">
      <c r="A27" s="199"/>
      <c r="B27" s="202"/>
      <c r="C27" s="205"/>
      <c r="D27" s="53" t="s">
        <v>124</v>
      </c>
      <c r="E27" s="44">
        <v>162</v>
      </c>
      <c r="F27" s="49" t="s">
        <v>143</v>
      </c>
      <c r="G27" s="44">
        <v>1220044410</v>
      </c>
      <c r="H27" s="44">
        <v>852</v>
      </c>
      <c r="I27" s="51">
        <v>0</v>
      </c>
      <c r="J27" s="113">
        <v>2</v>
      </c>
      <c r="K27" s="52">
        <v>0</v>
      </c>
      <c r="L27" s="52">
        <v>0</v>
      </c>
      <c r="M27" s="52">
        <v>0</v>
      </c>
      <c r="N27" s="52">
        <v>0</v>
      </c>
    </row>
    <row r="28" spans="1:14" ht="33" customHeight="1" x14ac:dyDescent="0.25">
      <c r="A28" s="47">
        <v>9</v>
      </c>
      <c r="B28" s="54" t="s">
        <v>141</v>
      </c>
      <c r="C28" s="56" t="s">
        <v>127</v>
      </c>
      <c r="D28" s="53" t="s">
        <v>124</v>
      </c>
      <c r="E28" s="44">
        <v>162</v>
      </c>
      <c r="F28" s="49" t="s">
        <v>143</v>
      </c>
      <c r="G28" s="44">
        <v>1220044410</v>
      </c>
      <c r="H28" s="44">
        <v>244</v>
      </c>
      <c r="I28" s="50">
        <v>64.08</v>
      </c>
      <c r="J28" s="112">
        <v>11.4</v>
      </c>
      <c r="K28" s="51">
        <v>40</v>
      </c>
      <c r="L28" s="51">
        <v>40</v>
      </c>
      <c r="M28" s="51">
        <v>40</v>
      </c>
      <c r="N28" s="51">
        <v>40</v>
      </c>
    </row>
    <row r="29" spans="1:14" x14ac:dyDescent="0.25">
      <c r="A29" s="3"/>
    </row>
    <row r="30" spans="1:14" ht="16.5" customHeight="1" x14ac:dyDescent="0.25">
      <c r="A30" s="191" t="s">
        <v>66</v>
      </c>
      <c r="B30" s="191"/>
      <c r="C30" s="191"/>
      <c r="D30" s="191"/>
      <c r="E30" s="191"/>
      <c r="F30" s="191"/>
      <c r="G30" s="191"/>
      <c r="H30" s="191"/>
      <c r="I30" s="191"/>
      <c r="J30" s="191"/>
      <c r="K30" s="191"/>
      <c r="L30" s="191"/>
    </row>
    <row r="31" spans="1:14" ht="46.5" customHeight="1" x14ac:dyDescent="0.25">
      <c r="A31" s="191" t="s">
        <v>64</v>
      </c>
      <c r="B31" s="191"/>
      <c r="C31" s="191"/>
      <c r="D31" s="191"/>
      <c r="E31" s="191"/>
      <c r="F31" s="191"/>
      <c r="G31" s="191"/>
      <c r="H31" s="191"/>
      <c r="I31" s="191"/>
      <c r="J31" s="191"/>
      <c r="K31" s="191"/>
      <c r="L31" s="191"/>
    </row>
    <row r="32" spans="1:14" ht="18.75" x14ac:dyDescent="0.25">
      <c r="A32" s="192" t="s">
        <v>65</v>
      </c>
      <c r="B32" s="192"/>
      <c r="C32" s="192"/>
      <c r="D32" s="192"/>
      <c r="E32" s="192"/>
      <c r="F32" s="192"/>
      <c r="G32" s="192"/>
      <c r="H32" s="192"/>
      <c r="I32" s="192"/>
      <c r="J32" s="192"/>
      <c r="K32" s="192"/>
      <c r="L32" s="192"/>
    </row>
    <row r="33" spans="1:12" x14ac:dyDescent="0.25">
      <c r="A33" s="20"/>
      <c r="B33"/>
      <c r="C33"/>
      <c r="D33"/>
      <c r="E33"/>
      <c r="F33"/>
      <c r="G33"/>
      <c r="H33"/>
      <c r="I33"/>
      <c r="J33"/>
      <c r="K33"/>
      <c r="L33"/>
    </row>
    <row r="34" spans="1:12" x14ac:dyDescent="0.25">
      <c r="A34" s="20"/>
      <c r="B34"/>
      <c r="C34"/>
      <c r="D34"/>
      <c r="E34"/>
      <c r="F34"/>
      <c r="G34"/>
      <c r="H34"/>
      <c r="I34"/>
      <c r="J34"/>
      <c r="K34"/>
      <c r="L34"/>
    </row>
    <row r="35" spans="1:12" x14ac:dyDescent="0.25">
      <c r="A35" s="20"/>
      <c r="B35"/>
      <c r="C35"/>
      <c r="D35"/>
      <c r="E35"/>
      <c r="F35"/>
      <c r="G35"/>
      <c r="H35"/>
      <c r="I35"/>
      <c r="J35"/>
      <c r="K35"/>
      <c r="L35"/>
    </row>
  </sheetData>
  <mergeCells count="31">
    <mergeCell ref="C12:C13"/>
    <mergeCell ref="A16:A18"/>
    <mergeCell ref="B16:B18"/>
    <mergeCell ref="C16:C18"/>
    <mergeCell ref="A9:A10"/>
    <mergeCell ref="A12:A13"/>
    <mergeCell ref="B12:B13"/>
    <mergeCell ref="B9:B10"/>
    <mergeCell ref="C9:C10"/>
    <mergeCell ref="A31:L31"/>
    <mergeCell ref="A32:L32"/>
    <mergeCell ref="A14:A15"/>
    <mergeCell ref="B14:B15"/>
    <mergeCell ref="C14:C15"/>
    <mergeCell ref="A30:L30"/>
    <mergeCell ref="A25:A27"/>
    <mergeCell ref="B25:B27"/>
    <mergeCell ref="C25:C27"/>
    <mergeCell ref="C23:C24"/>
    <mergeCell ref="A23:A24"/>
    <mergeCell ref="B23:B24"/>
    <mergeCell ref="D9:D10"/>
    <mergeCell ref="E9:H9"/>
    <mergeCell ref="I9:N9"/>
    <mergeCell ref="A8:N8"/>
    <mergeCell ref="A7:H7"/>
    <mergeCell ref="A1:N1"/>
    <mergeCell ref="A2:N2"/>
    <mergeCell ref="A5:N5"/>
    <mergeCell ref="A6:N6"/>
    <mergeCell ref="A3:M3"/>
  </mergeCells>
  <printOptions horizontalCentered="1" verticalCentered="1"/>
  <pageMargins left="0.19685039370078741" right="0.19685039370078741" top="0.19685039370078741" bottom="0.39370078740157483" header="0" footer="0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view="pageBreakPreview" zoomScale="120" zoomScaleSheetLayoutView="120" workbookViewId="0">
      <selection activeCell="A19" sqref="A19:G19"/>
    </sheetView>
  </sheetViews>
  <sheetFormatPr defaultColWidth="13.85546875" defaultRowHeight="15.75" x14ac:dyDescent="0.25"/>
  <cols>
    <col min="1" max="1" width="4.85546875" style="2" customWidth="1"/>
    <col min="2" max="2" width="42.7109375" style="2" customWidth="1"/>
    <col min="3" max="3" width="13.5703125" style="2" customWidth="1"/>
    <col min="4" max="4" width="15.140625" style="2" customWidth="1"/>
    <col min="5" max="5" width="14.140625" style="2" customWidth="1"/>
    <col min="6" max="6" width="13.85546875" style="2" customWidth="1"/>
    <col min="7" max="7" width="20.140625" style="2" customWidth="1"/>
    <col min="8" max="16384" width="13.85546875" style="2"/>
  </cols>
  <sheetData>
    <row r="1" spans="1:7" x14ac:dyDescent="0.25">
      <c r="A1" s="178" t="s">
        <v>68</v>
      </c>
      <c r="B1" s="178"/>
      <c r="C1" s="178"/>
      <c r="D1" s="178"/>
      <c r="E1" s="178"/>
      <c r="F1" s="178"/>
      <c r="G1" s="178"/>
    </row>
    <row r="2" spans="1:7" x14ac:dyDescent="0.25">
      <c r="A2" s="178" t="s">
        <v>166</v>
      </c>
      <c r="B2" s="178"/>
      <c r="C2" s="178"/>
      <c r="D2" s="178"/>
      <c r="E2" s="178"/>
      <c r="F2" s="178"/>
      <c r="G2" s="178"/>
    </row>
    <row r="3" spans="1:7" x14ac:dyDescent="0.25">
      <c r="A3" s="183"/>
      <c r="B3" s="183"/>
      <c r="C3" s="183"/>
      <c r="D3" s="183"/>
      <c r="E3" s="183"/>
      <c r="F3" s="183"/>
      <c r="G3" s="183"/>
    </row>
    <row r="4" spans="1:7" x14ac:dyDescent="0.25">
      <c r="A4" s="1"/>
    </row>
    <row r="5" spans="1:7" x14ac:dyDescent="0.25">
      <c r="A5" s="1"/>
    </row>
    <row r="6" spans="1:7" x14ac:dyDescent="0.25">
      <c r="A6" s="215" t="s">
        <v>18</v>
      </c>
      <c r="B6" s="215"/>
      <c r="C6" s="215"/>
      <c r="D6" s="215"/>
      <c r="E6" s="215"/>
      <c r="F6" s="215"/>
      <c r="G6" s="215"/>
    </row>
    <row r="7" spans="1:7" x14ac:dyDescent="0.25">
      <c r="A7" s="215" t="s">
        <v>202</v>
      </c>
      <c r="B7" s="215"/>
      <c r="C7" s="215"/>
      <c r="D7" s="215"/>
      <c r="E7" s="215"/>
      <c r="F7" s="215"/>
      <c r="G7" s="215"/>
    </row>
    <row r="8" spans="1:7" x14ac:dyDescent="0.25">
      <c r="A8" s="215" t="s">
        <v>70</v>
      </c>
      <c r="B8" s="215"/>
      <c r="C8" s="215"/>
      <c r="D8" s="215"/>
      <c r="E8" s="215"/>
      <c r="F8" s="215"/>
      <c r="G8" s="215"/>
    </row>
    <row r="9" spans="1:7" x14ac:dyDescent="0.25">
      <c r="A9" s="21"/>
    </row>
    <row r="10" spans="1:7" x14ac:dyDescent="0.25">
      <c r="A10" s="216" t="s">
        <v>43</v>
      </c>
      <c r="B10" s="216"/>
      <c r="C10" s="216"/>
      <c r="D10" s="216"/>
      <c r="E10" s="216"/>
      <c r="F10" s="216"/>
      <c r="G10" s="216"/>
    </row>
    <row r="11" spans="1:7" ht="17.25" customHeight="1" x14ac:dyDescent="0.25">
      <c r="A11" s="217" t="s">
        <v>4</v>
      </c>
      <c r="B11" s="217" t="s">
        <v>71</v>
      </c>
      <c r="C11" s="217" t="s">
        <v>78</v>
      </c>
      <c r="D11" s="217"/>
      <c r="E11" s="217"/>
      <c r="F11" s="217"/>
      <c r="G11" s="217"/>
    </row>
    <row r="12" spans="1:7" ht="15.75" customHeight="1" x14ac:dyDescent="0.25">
      <c r="A12" s="217"/>
      <c r="B12" s="217"/>
      <c r="C12" s="217" t="s">
        <v>63</v>
      </c>
      <c r="D12" s="217" t="s">
        <v>62</v>
      </c>
      <c r="E12" s="217"/>
      <c r="F12" s="217"/>
      <c r="G12" s="217"/>
    </row>
    <row r="13" spans="1:7" ht="31.5" x14ac:dyDescent="0.25">
      <c r="A13" s="217"/>
      <c r="B13" s="217"/>
      <c r="C13" s="217"/>
      <c r="D13" s="23" t="s">
        <v>72</v>
      </c>
      <c r="E13" s="23" t="s">
        <v>73</v>
      </c>
      <c r="F13" s="23" t="s">
        <v>74</v>
      </c>
      <c r="G13" s="23" t="s">
        <v>75</v>
      </c>
    </row>
    <row r="14" spans="1:7" x14ac:dyDescent="0.25">
      <c r="A14" s="15">
        <v>1</v>
      </c>
      <c r="B14" s="15">
        <v>2</v>
      </c>
      <c r="C14" s="15">
        <v>3</v>
      </c>
      <c r="D14" s="15">
        <v>4</v>
      </c>
      <c r="E14" s="15">
        <v>5</v>
      </c>
      <c r="F14" s="15">
        <v>6</v>
      </c>
      <c r="G14" s="15">
        <v>7</v>
      </c>
    </row>
    <row r="15" spans="1:7" x14ac:dyDescent="0.25">
      <c r="A15" s="16">
        <v>1</v>
      </c>
      <c r="B15" s="12" t="s">
        <v>76</v>
      </c>
      <c r="C15" s="70">
        <v>0</v>
      </c>
      <c r="D15" s="70">
        <v>0</v>
      </c>
      <c r="E15" s="70">
        <v>0</v>
      </c>
      <c r="F15" s="70">
        <v>0</v>
      </c>
      <c r="G15" s="70">
        <v>0</v>
      </c>
    </row>
    <row r="16" spans="1:7" x14ac:dyDescent="0.25">
      <c r="A16" s="16">
        <v>2</v>
      </c>
      <c r="B16" s="12" t="s">
        <v>124</v>
      </c>
      <c r="C16" s="70">
        <v>0</v>
      </c>
      <c r="D16" s="70">
        <v>0</v>
      </c>
      <c r="E16" s="70">
        <v>0</v>
      </c>
      <c r="F16" s="70">
        <v>0</v>
      </c>
      <c r="G16" s="70">
        <v>0</v>
      </c>
    </row>
    <row r="17" spans="1:17" x14ac:dyDescent="0.25">
      <c r="A17" s="17"/>
      <c r="B17" s="19"/>
      <c r="C17" s="18"/>
      <c r="D17" s="18"/>
      <c r="E17" s="18"/>
      <c r="F17" s="18"/>
      <c r="G17" s="18"/>
    </row>
    <row r="18" spans="1:17" ht="31.5" customHeight="1" x14ac:dyDescent="0.25">
      <c r="A18" s="218" t="s">
        <v>203</v>
      </c>
      <c r="B18" s="218"/>
      <c r="C18" s="218"/>
      <c r="D18" s="218"/>
      <c r="E18" s="218"/>
      <c r="F18" s="218"/>
      <c r="G18" s="218"/>
      <c r="H18" s="61"/>
      <c r="I18" s="61"/>
      <c r="J18" s="61"/>
      <c r="K18" s="61"/>
      <c r="L18" s="61"/>
      <c r="M18" s="61"/>
      <c r="N18" s="61"/>
      <c r="O18" s="61"/>
      <c r="P18" s="61"/>
      <c r="Q18" s="61"/>
    </row>
    <row r="19" spans="1:17" x14ac:dyDescent="0.25">
      <c r="A19" s="214"/>
      <c r="B19" s="214"/>
      <c r="C19" s="214"/>
      <c r="D19" s="214"/>
      <c r="E19" s="214"/>
      <c r="F19" s="214"/>
      <c r="G19" s="214"/>
      <c r="H19" s="60"/>
      <c r="I19" s="60"/>
      <c r="J19" s="60"/>
      <c r="K19" s="60"/>
      <c r="L19" s="60"/>
      <c r="M19" s="60"/>
      <c r="N19" s="60"/>
      <c r="O19" s="60"/>
      <c r="P19" s="60"/>
      <c r="Q19" s="60"/>
    </row>
  </sheetData>
  <mergeCells count="14">
    <mergeCell ref="A19:G19"/>
    <mergeCell ref="A8:G8"/>
    <mergeCell ref="A1:G1"/>
    <mergeCell ref="A2:G2"/>
    <mergeCell ref="A3:G3"/>
    <mergeCell ref="A6:G6"/>
    <mergeCell ref="A7:G7"/>
    <mergeCell ref="A10:G10"/>
    <mergeCell ref="A11:A13"/>
    <mergeCell ref="B11:B13"/>
    <mergeCell ref="C11:G11"/>
    <mergeCell ref="C12:C13"/>
    <mergeCell ref="D12:G12"/>
    <mergeCell ref="A18:G18"/>
  </mergeCells>
  <pageMargins left="0.78740157480314965" right="0.31496062992125984" top="0.74803149606299213" bottom="0.74803149606299213" header="0" footer="0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view="pageBreakPreview" zoomScale="120" zoomScaleSheetLayoutView="120" workbookViewId="0">
      <selection activeCell="A18" sqref="A18:Q18"/>
    </sheetView>
  </sheetViews>
  <sheetFormatPr defaultColWidth="13.85546875" defaultRowHeight="15.75" x14ac:dyDescent="0.25"/>
  <cols>
    <col min="1" max="1" width="4.85546875" style="2" customWidth="1"/>
    <col min="2" max="2" width="23.42578125" style="2" bestFit="1" customWidth="1"/>
    <col min="3" max="3" width="6" style="2" bestFit="1" customWidth="1"/>
    <col min="4" max="4" width="8.28515625" style="2" bestFit="1" customWidth="1"/>
    <col min="5" max="5" width="8.42578125" style="2" bestFit="1" customWidth="1"/>
    <col min="6" max="6" width="12.85546875" style="2" bestFit="1" customWidth="1"/>
    <col min="7" max="7" width="11.28515625" style="2" bestFit="1" customWidth="1"/>
    <col min="8" max="8" width="6" style="2" bestFit="1" customWidth="1"/>
    <col min="9" max="10" width="8.28515625" style="2" bestFit="1" customWidth="1"/>
    <col min="11" max="11" width="12.85546875" style="2" bestFit="1" customWidth="1"/>
    <col min="12" max="12" width="12.28515625" style="2" bestFit="1" customWidth="1"/>
    <col min="13" max="13" width="6" style="2" bestFit="1" customWidth="1"/>
    <col min="14" max="14" width="8.28515625" style="2" bestFit="1" customWidth="1"/>
    <col min="15" max="15" width="8.42578125" style="2" bestFit="1" customWidth="1"/>
    <col min="16" max="16" width="12.85546875" style="2" bestFit="1" customWidth="1"/>
    <col min="17" max="16384" width="13.85546875" style="2"/>
  </cols>
  <sheetData>
    <row r="1" spans="1:17" x14ac:dyDescent="0.25">
      <c r="A1" s="178" t="s">
        <v>77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</row>
    <row r="2" spans="1:17" x14ac:dyDescent="0.25">
      <c r="A2" s="178" t="s">
        <v>166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</row>
    <row r="3" spans="1:17" x14ac:dyDescent="0.25">
      <c r="A3" s="178"/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</row>
    <row r="4" spans="1:17" x14ac:dyDescent="0.25">
      <c r="A4" s="1"/>
    </row>
    <row r="5" spans="1:17" x14ac:dyDescent="0.25">
      <c r="A5" s="1"/>
    </row>
    <row r="6" spans="1:17" x14ac:dyDescent="0.25">
      <c r="A6" s="215" t="s">
        <v>18</v>
      </c>
      <c r="B6" s="215"/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/>
      <c r="P6" s="215"/>
      <c r="Q6" s="215"/>
    </row>
    <row r="7" spans="1:17" x14ac:dyDescent="0.25">
      <c r="A7" s="215" t="s">
        <v>69</v>
      </c>
      <c r="B7" s="215"/>
      <c r="C7" s="215"/>
      <c r="D7" s="215"/>
      <c r="E7" s="215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</row>
    <row r="8" spans="1:17" x14ac:dyDescent="0.25">
      <c r="A8" s="215" t="s">
        <v>70</v>
      </c>
      <c r="B8" s="215"/>
      <c r="C8" s="215"/>
      <c r="D8" s="215"/>
      <c r="E8" s="215"/>
      <c r="F8" s="215"/>
      <c r="G8" s="215"/>
      <c r="H8" s="215"/>
      <c r="I8" s="215"/>
      <c r="J8" s="215"/>
      <c r="K8" s="215"/>
      <c r="L8" s="215"/>
      <c r="M8" s="215"/>
      <c r="N8" s="215"/>
      <c r="O8" s="215"/>
      <c r="P8" s="215"/>
      <c r="Q8" s="215"/>
    </row>
    <row r="9" spans="1:17" x14ac:dyDescent="0.25">
      <c r="A9" s="21"/>
    </row>
    <row r="10" spans="1:17" x14ac:dyDescent="0.25">
      <c r="A10" s="220" t="s">
        <v>43</v>
      </c>
      <c r="B10" s="220"/>
      <c r="C10" s="220"/>
      <c r="D10" s="220"/>
      <c r="E10" s="220"/>
      <c r="F10" s="220"/>
      <c r="G10" s="220"/>
      <c r="H10" s="220"/>
      <c r="I10" s="220"/>
      <c r="J10" s="220"/>
      <c r="K10" s="220"/>
      <c r="L10" s="220"/>
      <c r="M10" s="220"/>
      <c r="N10" s="220"/>
      <c r="O10" s="220"/>
      <c r="P10" s="220"/>
      <c r="Q10" s="220"/>
    </row>
    <row r="11" spans="1:17" s="28" customFormat="1" ht="17.25" customHeight="1" x14ac:dyDescent="0.25">
      <c r="A11" s="219" t="s">
        <v>4</v>
      </c>
      <c r="B11" s="219" t="s">
        <v>71</v>
      </c>
      <c r="C11" s="219" t="s">
        <v>172</v>
      </c>
      <c r="D11" s="219"/>
      <c r="E11" s="219"/>
      <c r="F11" s="219"/>
      <c r="G11" s="219"/>
      <c r="H11" s="219" t="s">
        <v>173</v>
      </c>
      <c r="I11" s="219"/>
      <c r="J11" s="219"/>
      <c r="K11" s="219"/>
      <c r="L11" s="219"/>
      <c r="M11" s="219" t="s">
        <v>204</v>
      </c>
      <c r="N11" s="219"/>
      <c r="O11" s="219"/>
      <c r="P11" s="219"/>
      <c r="Q11" s="219"/>
    </row>
    <row r="12" spans="1:17" s="28" customFormat="1" ht="15" x14ac:dyDescent="0.25">
      <c r="A12" s="219"/>
      <c r="B12" s="219"/>
      <c r="C12" s="219" t="s">
        <v>63</v>
      </c>
      <c r="D12" s="219" t="s">
        <v>62</v>
      </c>
      <c r="E12" s="219"/>
      <c r="F12" s="219"/>
      <c r="G12" s="219"/>
      <c r="H12" s="219" t="s">
        <v>63</v>
      </c>
      <c r="I12" s="219" t="s">
        <v>62</v>
      </c>
      <c r="J12" s="219"/>
      <c r="K12" s="219"/>
      <c r="L12" s="219"/>
      <c r="M12" s="219" t="s">
        <v>63</v>
      </c>
      <c r="N12" s="219" t="s">
        <v>62</v>
      </c>
      <c r="O12" s="219"/>
      <c r="P12" s="219"/>
      <c r="Q12" s="219"/>
    </row>
    <row r="13" spans="1:17" s="28" customFormat="1" ht="45" x14ac:dyDescent="0.25">
      <c r="A13" s="219"/>
      <c r="B13" s="219"/>
      <c r="C13" s="219"/>
      <c r="D13" s="141" t="s">
        <v>72</v>
      </c>
      <c r="E13" s="141" t="s">
        <v>73</v>
      </c>
      <c r="F13" s="141" t="s">
        <v>74</v>
      </c>
      <c r="G13" s="141" t="s">
        <v>75</v>
      </c>
      <c r="H13" s="219"/>
      <c r="I13" s="141" t="s">
        <v>72</v>
      </c>
      <c r="J13" s="141" t="s">
        <v>73</v>
      </c>
      <c r="K13" s="141" t="s">
        <v>74</v>
      </c>
      <c r="L13" s="141" t="s">
        <v>75</v>
      </c>
      <c r="M13" s="219"/>
      <c r="N13" s="141" t="s">
        <v>72</v>
      </c>
      <c r="O13" s="141" t="s">
        <v>73</v>
      </c>
      <c r="P13" s="141" t="s">
        <v>74</v>
      </c>
      <c r="Q13" s="141" t="s">
        <v>75</v>
      </c>
    </row>
    <row r="14" spans="1:17" s="28" customFormat="1" ht="15" x14ac:dyDescent="0.25">
      <c r="A14" s="142">
        <v>1</v>
      </c>
      <c r="B14" s="142">
        <v>2</v>
      </c>
      <c r="C14" s="142">
        <v>3</v>
      </c>
      <c r="D14" s="142">
        <v>4</v>
      </c>
      <c r="E14" s="142">
        <v>5</v>
      </c>
      <c r="F14" s="142">
        <v>6</v>
      </c>
      <c r="G14" s="142">
        <v>7</v>
      </c>
      <c r="H14" s="142">
        <v>8</v>
      </c>
      <c r="I14" s="142">
        <v>9</v>
      </c>
      <c r="J14" s="142">
        <v>10</v>
      </c>
      <c r="K14" s="142">
        <v>11</v>
      </c>
      <c r="L14" s="142">
        <v>12</v>
      </c>
      <c r="M14" s="142">
        <v>13</v>
      </c>
      <c r="N14" s="142">
        <v>14</v>
      </c>
      <c r="O14" s="142">
        <v>15</v>
      </c>
      <c r="P14" s="142">
        <v>16</v>
      </c>
      <c r="Q14" s="142">
        <v>17</v>
      </c>
    </row>
    <row r="15" spans="1:17" s="28" customFormat="1" ht="15" x14ac:dyDescent="0.25">
      <c r="A15" s="27">
        <v>1</v>
      </c>
      <c r="B15" s="143" t="s">
        <v>76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  <c r="H15" s="81">
        <v>0</v>
      </c>
      <c r="I15" s="81">
        <v>0</v>
      </c>
      <c r="J15" s="81">
        <v>0</v>
      </c>
      <c r="K15" s="81">
        <v>0</v>
      </c>
      <c r="L15" s="81">
        <v>0</v>
      </c>
      <c r="M15" s="81">
        <v>0</v>
      </c>
      <c r="N15" s="81">
        <v>0</v>
      </c>
      <c r="O15" s="81">
        <v>0</v>
      </c>
      <c r="P15" s="81">
        <v>0</v>
      </c>
      <c r="Q15" s="81">
        <v>0</v>
      </c>
    </row>
    <row r="16" spans="1:17" s="28" customFormat="1" ht="30" x14ac:dyDescent="0.25">
      <c r="A16" s="27">
        <v>2</v>
      </c>
      <c r="B16" s="143" t="s">
        <v>124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  <c r="H16" s="81">
        <v>0</v>
      </c>
      <c r="I16" s="81">
        <v>0</v>
      </c>
      <c r="J16" s="81">
        <v>0</v>
      </c>
      <c r="K16" s="81">
        <v>0</v>
      </c>
      <c r="L16" s="81">
        <v>0</v>
      </c>
      <c r="M16" s="81">
        <v>0</v>
      </c>
      <c r="N16" s="81">
        <v>0</v>
      </c>
      <c r="O16" s="81">
        <v>0</v>
      </c>
      <c r="P16" s="81">
        <v>0</v>
      </c>
      <c r="Q16" s="81">
        <v>0</v>
      </c>
    </row>
    <row r="17" spans="1:17" x14ac:dyDescent="0.25">
      <c r="A17" s="17"/>
      <c r="B17" s="19"/>
      <c r="C17" s="18"/>
      <c r="D17" s="18"/>
      <c r="E17" s="18"/>
      <c r="F17" s="18"/>
      <c r="G17" s="18"/>
      <c r="H17" s="18"/>
    </row>
    <row r="18" spans="1:17" x14ac:dyDescent="0.25">
      <c r="A18" s="218" t="s">
        <v>205</v>
      </c>
      <c r="B18" s="218"/>
      <c r="C18" s="218"/>
      <c r="D18" s="218"/>
      <c r="E18" s="218"/>
      <c r="F18" s="218"/>
      <c r="G18" s="218"/>
      <c r="H18" s="218"/>
      <c r="I18" s="218"/>
      <c r="J18" s="218"/>
      <c r="K18" s="218"/>
      <c r="L18" s="218"/>
      <c r="M18" s="218"/>
      <c r="N18" s="218"/>
      <c r="O18" s="218"/>
      <c r="P18" s="218"/>
      <c r="Q18" s="218"/>
    </row>
  </sheetData>
  <mergeCells count="19">
    <mergeCell ref="A18:Q18"/>
    <mergeCell ref="A1:Q1"/>
    <mergeCell ref="A2:Q2"/>
    <mergeCell ref="A6:Q6"/>
    <mergeCell ref="A7:Q7"/>
    <mergeCell ref="A8:Q8"/>
    <mergeCell ref="A10:Q10"/>
    <mergeCell ref="A3:L3"/>
    <mergeCell ref="A11:A13"/>
    <mergeCell ref="B11:B13"/>
    <mergeCell ref="C11:G11"/>
    <mergeCell ref="H11:L11"/>
    <mergeCell ref="C12:C13"/>
    <mergeCell ref="D12:G12"/>
    <mergeCell ref="H12:H13"/>
    <mergeCell ref="I12:L12"/>
    <mergeCell ref="M11:Q11"/>
    <mergeCell ref="M12:M13"/>
    <mergeCell ref="N12:Q12"/>
  </mergeCells>
  <pageMargins left="0.31496062992125984" right="0.31496062992125984" top="0.74803149606299213" bottom="0.74803149606299213" header="0" footer="0"/>
  <pageSetup paperSize="9" scale="8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view="pageBreakPreview" zoomScaleSheetLayoutView="100" workbookViewId="0">
      <selection activeCell="B25" sqref="B25"/>
    </sheetView>
  </sheetViews>
  <sheetFormatPr defaultColWidth="13.85546875" defaultRowHeight="15.75" x14ac:dyDescent="0.25"/>
  <cols>
    <col min="1" max="1" width="4.28515625" style="59" customWidth="1"/>
    <col min="2" max="2" width="75.140625" style="2" customWidth="1"/>
    <col min="3" max="3" width="11.140625" style="2" customWidth="1"/>
    <col min="4" max="5" width="13.85546875" style="2" hidden="1" customWidth="1"/>
    <col min="6" max="6" width="14.7109375" style="2" hidden="1" customWidth="1"/>
    <col min="7" max="7" width="12.5703125" style="2" customWidth="1"/>
    <col min="8" max="8" width="13" style="2" customWidth="1"/>
    <col min="9" max="16384" width="13.85546875" style="2"/>
  </cols>
  <sheetData>
    <row r="1" spans="1:9" ht="14.25" customHeight="1" x14ac:dyDescent="0.25">
      <c r="A1" s="178" t="s">
        <v>91</v>
      </c>
      <c r="B1" s="178"/>
      <c r="C1" s="178"/>
      <c r="D1" s="178"/>
      <c r="E1" s="178"/>
      <c r="F1" s="178"/>
      <c r="G1" s="178"/>
      <c r="H1" s="178"/>
      <c r="I1" s="178"/>
    </row>
    <row r="2" spans="1:9" x14ac:dyDescent="0.25">
      <c r="A2" s="178" t="s">
        <v>166</v>
      </c>
      <c r="B2" s="178"/>
      <c r="C2" s="178"/>
      <c r="D2" s="178"/>
      <c r="E2" s="178"/>
      <c r="F2" s="178"/>
      <c r="G2" s="178"/>
      <c r="H2" s="178"/>
      <c r="I2" s="178"/>
    </row>
    <row r="3" spans="1:9" ht="15" customHeight="1" x14ac:dyDescent="0.25">
      <c r="A3" s="63"/>
      <c r="B3" s="22"/>
      <c r="C3" s="22"/>
      <c r="D3" s="22"/>
      <c r="E3" s="22"/>
      <c r="F3" s="22"/>
      <c r="G3" s="22"/>
      <c r="H3" s="22"/>
    </row>
    <row r="4" spans="1:9" x14ac:dyDescent="0.25">
      <c r="A4" s="160" t="s">
        <v>52</v>
      </c>
      <c r="B4" s="160"/>
      <c r="C4" s="160"/>
      <c r="D4" s="160"/>
      <c r="E4" s="160"/>
      <c r="F4" s="160"/>
      <c r="G4" s="160"/>
      <c r="H4" s="160"/>
      <c r="I4" s="160"/>
    </row>
    <row r="5" spans="1:9" x14ac:dyDescent="0.25">
      <c r="A5" s="160" t="s">
        <v>79</v>
      </c>
      <c r="B5" s="160"/>
      <c r="C5" s="160"/>
      <c r="D5" s="160"/>
      <c r="E5" s="160"/>
      <c r="F5" s="160"/>
      <c r="G5" s="160"/>
      <c r="H5" s="160"/>
      <c r="I5" s="160"/>
    </row>
    <row r="6" spans="1:9" x14ac:dyDescent="0.25">
      <c r="A6" s="160" t="s">
        <v>80</v>
      </c>
      <c r="B6" s="160"/>
      <c r="C6" s="160"/>
      <c r="D6" s="160"/>
      <c r="E6" s="160"/>
      <c r="F6" s="160"/>
      <c r="G6" s="160"/>
      <c r="H6" s="160"/>
      <c r="I6" s="160"/>
    </row>
    <row r="7" spans="1:9" x14ac:dyDescent="0.25">
      <c r="A7" s="57"/>
      <c r="G7" s="13"/>
      <c r="H7" s="13"/>
    </row>
    <row r="8" spans="1:9" x14ac:dyDescent="0.25">
      <c r="A8" s="223" t="s">
        <v>43</v>
      </c>
      <c r="B8" s="223"/>
      <c r="C8" s="223"/>
      <c r="D8" s="223"/>
      <c r="E8" s="223"/>
      <c r="F8" s="223"/>
      <c r="G8" s="223"/>
      <c r="H8" s="223"/>
      <c r="I8" s="223"/>
    </row>
    <row r="9" spans="1:9" ht="14.25" customHeight="1" x14ac:dyDescent="0.25">
      <c r="A9" s="184" t="s">
        <v>4</v>
      </c>
      <c r="B9" s="184" t="s">
        <v>81</v>
      </c>
      <c r="C9" s="222" t="s">
        <v>82</v>
      </c>
      <c r="D9" s="222"/>
      <c r="E9" s="222"/>
      <c r="F9" s="222"/>
      <c r="G9" s="222"/>
      <c r="H9" s="222"/>
      <c r="I9" s="222"/>
    </row>
    <row r="10" spans="1:9" ht="15.75" customHeight="1" x14ac:dyDescent="0.25">
      <c r="A10" s="221"/>
      <c r="B10" s="221"/>
      <c r="C10" s="221" t="s">
        <v>63</v>
      </c>
      <c r="D10" s="222" t="s">
        <v>83</v>
      </c>
      <c r="E10" s="222"/>
      <c r="F10" s="222"/>
      <c r="G10" s="222"/>
      <c r="H10" s="222"/>
      <c r="I10" s="222"/>
    </row>
    <row r="11" spans="1:9" ht="61.5" customHeight="1" x14ac:dyDescent="0.25">
      <c r="A11" s="185"/>
      <c r="B11" s="185"/>
      <c r="C11" s="185"/>
      <c r="D11" s="84" t="s">
        <v>155</v>
      </c>
      <c r="E11" s="85" t="s">
        <v>151</v>
      </c>
      <c r="F11" s="85" t="s">
        <v>152</v>
      </c>
      <c r="G11" s="85" t="s">
        <v>153</v>
      </c>
      <c r="H11" s="85" t="s">
        <v>154</v>
      </c>
      <c r="I11" s="85" t="s">
        <v>199</v>
      </c>
    </row>
    <row r="12" spans="1:9" x14ac:dyDescent="0.25">
      <c r="A12" s="58">
        <v>1</v>
      </c>
      <c r="B12" s="14">
        <v>2</v>
      </c>
      <c r="C12" s="14">
        <v>3</v>
      </c>
      <c r="D12" s="14">
        <v>4</v>
      </c>
      <c r="E12" s="14">
        <v>5</v>
      </c>
      <c r="F12" s="14">
        <v>6</v>
      </c>
      <c r="G12" s="58">
        <v>4</v>
      </c>
      <c r="H12" s="58">
        <v>5</v>
      </c>
      <c r="I12" s="119">
        <v>6</v>
      </c>
    </row>
    <row r="13" spans="1:9" ht="42.75" x14ac:dyDescent="0.25">
      <c r="A13" s="82">
        <v>1</v>
      </c>
      <c r="B13" s="147" t="s">
        <v>213</v>
      </c>
      <c r="C13" s="74">
        <f>C15+C18+C20+C22</f>
        <v>900</v>
      </c>
      <c r="D13" s="145">
        <f>D15+D18+D20+D22</f>
        <v>460.67999999999995</v>
      </c>
      <c r="E13" s="146">
        <f t="shared" ref="E13:H13" si="0">E15+E18+E20+E22</f>
        <v>735.81999999999994</v>
      </c>
      <c r="F13" s="145">
        <f t="shared" si="0"/>
        <v>471.83</v>
      </c>
      <c r="G13" s="145">
        <f t="shared" si="0"/>
        <v>300</v>
      </c>
      <c r="H13" s="145">
        <f t="shared" si="0"/>
        <v>300</v>
      </c>
      <c r="I13" s="145">
        <f t="shared" ref="I13" si="1">I15+I18+I20+I22</f>
        <v>300</v>
      </c>
    </row>
    <row r="14" spans="1:9" x14ac:dyDescent="0.25">
      <c r="A14" s="65"/>
      <c r="B14" s="71" t="s">
        <v>84</v>
      </c>
      <c r="C14" s="27"/>
      <c r="D14" s="27"/>
      <c r="E14" s="114"/>
      <c r="F14" s="27"/>
      <c r="G14" s="27"/>
      <c r="H14" s="27"/>
      <c r="I14" s="27"/>
    </row>
    <row r="15" spans="1:9" s="72" customFormat="1" x14ac:dyDescent="0.25">
      <c r="A15" s="27">
        <v>2</v>
      </c>
      <c r="B15" s="54" t="s">
        <v>85</v>
      </c>
      <c r="C15" s="75">
        <f>SUM(G15:I15)</f>
        <v>900</v>
      </c>
      <c r="D15" s="76">
        <f>D26+D37</f>
        <v>460.67999999999995</v>
      </c>
      <c r="E15" s="115">
        <f t="shared" ref="E15:H15" si="2">E26+E37</f>
        <v>735.81999999999994</v>
      </c>
      <c r="F15" s="76">
        <f t="shared" si="2"/>
        <v>471.83</v>
      </c>
      <c r="G15" s="76">
        <f t="shared" si="2"/>
        <v>300</v>
      </c>
      <c r="H15" s="76">
        <f t="shared" si="2"/>
        <v>300</v>
      </c>
      <c r="I15" s="76">
        <f t="shared" ref="I15" si="3">I26+I37</f>
        <v>300</v>
      </c>
    </row>
    <row r="16" spans="1:9" s="72" customFormat="1" x14ac:dyDescent="0.25">
      <c r="A16" s="27">
        <v>3</v>
      </c>
      <c r="B16" s="54" t="s">
        <v>86</v>
      </c>
      <c r="C16" s="81">
        <v>0</v>
      </c>
      <c r="D16" s="81">
        <v>0</v>
      </c>
      <c r="E16" s="116">
        <v>0</v>
      </c>
      <c r="F16" s="81">
        <v>0</v>
      </c>
      <c r="G16" s="81">
        <v>0</v>
      </c>
      <c r="H16" s="81">
        <v>0</v>
      </c>
      <c r="I16" s="81">
        <v>0</v>
      </c>
    </row>
    <row r="17" spans="1:9" s="72" customFormat="1" ht="30" x14ac:dyDescent="0.25">
      <c r="A17" s="27">
        <v>4</v>
      </c>
      <c r="B17" s="54" t="s">
        <v>87</v>
      </c>
      <c r="C17" s="81">
        <v>0</v>
      </c>
      <c r="D17" s="81">
        <v>0</v>
      </c>
      <c r="E17" s="116">
        <v>0</v>
      </c>
      <c r="F17" s="81">
        <v>0</v>
      </c>
      <c r="G17" s="81">
        <v>0</v>
      </c>
      <c r="H17" s="81">
        <v>0</v>
      </c>
      <c r="I17" s="81">
        <v>0</v>
      </c>
    </row>
    <row r="18" spans="1:9" s="72" customFormat="1" x14ac:dyDescent="0.25">
      <c r="A18" s="27">
        <v>5</v>
      </c>
      <c r="B18" s="54" t="s">
        <v>88</v>
      </c>
      <c r="C18" s="81">
        <v>0</v>
      </c>
      <c r="D18" s="81">
        <v>0</v>
      </c>
      <c r="E18" s="116">
        <v>0</v>
      </c>
      <c r="F18" s="81">
        <v>0</v>
      </c>
      <c r="G18" s="81">
        <v>0</v>
      </c>
      <c r="H18" s="81">
        <v>0</v>
      </c>
      <c r="I18" s="81">
        <v>0</v>
      </c>
    </row>
    <row r="19" spans="1:9" s="72" customFormat="1" x14ac:dyDescent="0.25">
      <c r="A19" s="27">
        <v>6</v>
      </c>
      <c r="B19" s="54" t="s">
        <v>86</v>
      </c>
      <c r="C19" s="81">
        <v>0</v>
      </c>
      <c r="D19" s="81">
        <v>0</v>
      </c>
      <c r="E19" s="116">
        <v>0</v>
      </c>
      <c r="F19" s="81">
        <v>0</v>
      </c>
      <c r="G19" s="81">
        <v>0</v>
      </c>
      <c r="H19" s="81">
        <v>0</v>
      </c>
      <c r="I19" s="81">
        <v>0</v>
      </c>
    </row>
    <row r="20" spans="1:9" s="72" customFormat="1" x14ac:dyDescent="0.25">
      <c r="A20" s="27">
        <v>7</v>
      </c>
      <c r="B20" s="54" t="s">
        <v>89</v>
      </c>
      <c r="C20" s="81">
        <v>0</v>
      </c>
      <c r="D20" s="81">
        <v>0</v>
      </c>
      <c r="E20" s="116">
        <v>0</v>
      </c>
      <c r="F20" s="81">
        <v>0</v>
      </c>
      <c r="G20" s="81">
        <v>0</v>
      </c>
      <c r="H20" s="81">
        <v>0</v>
      </c>
      <c r="I20" s="81">
        <v>0</v>
      </c>
    </row>
    <row r="21" spans="1:9" s="72" customFormat="1" x14ac:dyDescent="0.25">
      <c r="A21" s="27">
        <v>8</v>
      </c>
      <c r="B21" s="54" t="s">
        <v>86</v>
      </c>
      <c r="C21" s="81">
        <v>0</v>
      </c>
      <c r="D21" s="81">
        <v>0</v>
      </c>
      <c r="E21" s="116">
        <v>0</v>
      </c>
      <c r="F21" s="81">
        <v>0</v>
      </c>
      <c r="G21" s="81">
        <v>0</v>
      </c>
      <c r="H21" s="81">
        <v>0</v>
      </c>
      <c r="I21" s="81">
        <v>0</v>
      </c>
    </row>
    <row r="22" spans="1:9" s="72" customFormat="1" x14ac:dyDescent="0.25">
      <c r="A22" s="27">
        <v>9</v>
      </c>
      <c r="B22" s="54" t="s">
        <v>90</v>
      </c>
      <c r="C22" s="81">
        <v>0</v>
      </c>
      <c r="D22" s="81">
        <v>0</v>
      </c>
      <c r="E22" s="116">
        <v>0</v>
      </c>
      <c r="F22" s="81">
        <v>0</v>
      </c>
      <c r="G22" s="81">
        <v>0</v>
      </c>
      <c r="H22" s="81">
        <v>0</v>
      </c>
      <c r="I22" s="81">
        <v>0</v>
      </c>
    </row>
    <row r="23" spans="1:9" s="72" customFormat="1" x14ac:dyDescent="0.25">
      <c r="A23" s="27">
        <v>10</v>
      </c>
      <c r="B23" s="54" t="s">
        <v>86</v>
      </c>
      <c r="C23" s="81">
        <v>0</v>
      </c>
      <c r="D23" s="81">
        <v>0</v>
      </c>
      <c r="E23" s="116">
        <v>0</v>
      </c>
      <c r="F23" s="81">
        <v>0</v>
      </c>
      <c r="G23" s="81">
        <v>0</v>
      </c>
      <c r="H23" s="81">
        <v>0</v>
      </c>
      <c r="I23" s="81">
        <v>0</v>
      </c>
    </row>
    <row r="24" spans="1:9" ht="28.5" x14ac:dyDescent="0.25">
      <c r="A24" s="83">
        <v>11</v>
      </c>
      <c r="B24" s="73" t="s">
        <v>174</v>
      </c>
      <c r="C24" s="77">
        <f>C26+C29+C31+C33</f>
        <v>600</v>
      </c>
      <c r="D24" s="78">
        <f t="shared" ref="D24:H24" si="4">D26+D29+D31+D33</f>
        <v>176.6</v>
      </c>
      <c r="E24" s="117">
        <f t="shared" si="4"/>
        <v>617.04999999999995</v>
      </c>
      <c r="F24" s="78">
        <f t="shared" si="4"/>
        <v>253.39</v>
      </c>
      <c r="G24" s="78">
        <f t="shared" si="4"/>
        <v>200</v>
      </c>
      <c r="H24" s="78">
        <f t="shared" si="4"/>
        <v>200</v>
      </c>
      <c r="I24" s="78">
        <f t="shared" ref="I24" si="5">I26+I29+I31+I33</f>
        <v>200</v>
      </c>
    </row>
    <row r="25" spans="1:9" x14ac:dyDescent="0.25">
      <c r="A25" s="65"/>
      <c r="B25" s="71" t="s">
        <v>84</v>
      </c>
      <c r="C25" s="27"/>
      <c r="D25" s="27"/>
      <c r="E25" s="114"/>
      <c r="F25" s="27"/>
      <c r="G25" s="27"/>
      <c r="H25" s="27"/>
      <c r="I25" s="27"/>
    </row>
    <row r="26" spans="1:9" x14ac:dyDescent="0.25">
      <c r="A26" s="27">
        <v>12</v>
      </c>
      <c r="B26" s="62" t="s">
        <v>85</v>
      </c>
      <c r="C26" s="79">
        <f>SUM(G26:I26)</f>
        <v>600</v>
      </c>
      <c r="D26" s="52">
        <v>176.6</v>
      </c>
      <c r="E26" s="118">
        <v>617.04999999999995</v>
      </c>
      <c r="F26" s="52">
        <v>253.39</v>
      </c>
      <c r="G26" s="52">
        <v>200</v>
      </c>
      <c r="H26" s="52">
        <v>200</v>
      </c>
      <c r="I26" s="52">
        <v>200</v>
      </c>
    </row>
    <row r="27" spans="1:9" x14ac:dyDescent="0.25">
      <c r="A27" s="27">
        <v>13</v>
      </c>
      <c r="B27" s="54" t="s">
        <v>86</v>
      </c>
      <c r="C27" s="81">
        <v>0</v>
      </c>
      <c r="D27" s="81">
        <v>0</v>
      </c>
      <c r="E27" s="116">
        <v>0</v>
      </c>
      <c r="F27" s="81">
        <v>0</v>
      </c>
      <c r="G27" s="81">
        <v>0</v>
      </c>
      <c r="H27" s="81">
        <v>0</v>
      </c>
      <c r="I27" s="81">
        <v>0</v>
      </c>
    </row>
    <row r="28" spans="1:9" ht="30" x14ac:dyDescent="0.25">
      <c r="A28" s="27">
        <v>14</v>
      </c>
      <c r="B28" s="54" t="s">
        <v>87</v>
      </c>
      <c r="C28" s="81">
        <v>0</v>
      </c>
      <c r="D28" s="81">
        <v>0</v>
      </c>
      <c r="E28" s="116">
        <v>0</v>
      </c>
      <c r="F28" s="81">
        <v>0</v>
      </c>
      <c r="G28" s="81">
        <v>0</v>
      </c>
      <c r="H28" s="81">
        <v>0</v>
      </c>
      <c r="I28" s="81">
        <v>0</v>
      </c>
    </row>
    <row r="29" spans="1:9" x14ac:dyDescent="0.25">
      <c r="A29" s="27">
        <v>15</v>
      </c>
      <c r="B29" s="62" t="s">
        <v>88</v>
      </c>
      <c r="C29" s="81">
        <v>0</v>
      </c>
      <c r="D29" s="81">
        <v>0</v>
      </c>
      <c r="E29" s="116">
        <v>0</v>
      </c>
      <c r="F29" s="81">
        <v>0</v>
      </c>
      <c r="G29" s="81">
        <v>0</v>
      </c>
      <c r="H29" s="81">
        <v>0</v>
      </c>
      <c r="I29" s="81">
        <v>0</v>
      </c>
    </row>
    <row r="30" spans="1:9" x14ac:dyDescent="0.25">
      <c r="A30" s="27">
        <v>16</v>
      </c>
      <c r="B30" s="54" t="s">
        <v>86</v>
      </c>
      <c r="C30" s="81">
        <v>0</v>
      </c>
      <c r="D30" s="81">
        <v>0</v>
      </c>
      <c r="E30" s="116">
        <v>0</v>
      </c>
      <c r="F30" s="81">
        <v>0</v>
      </c>
      <c r="G30" s="81">
        <v>0</v>
      </c>
      <c r="H30" s="81">
        <v>0</v>
      </c>
      <c r="I30" s="81">
        <v>0</v>
      </c>
    </row>
    <row r="31" spans="1:9" x14ac:dyDescent="0.25">
      <c r="A31" s="27">
        <v>17</v>
      </c>
      <c r="B31" s="62" t="s">
        <v>89</v>
      </c>
      <c r="C31" s="81">
        <v>0</v>
      </c>
      <c r="D31" s="81">
        <v>0</v>
      </c>
      <c r="E31" s="116">
        <v>0</v>
      </c>
      <c r="F31" s="81">
        <v>0</v>
      </c>
      <c r="G31" s="81">
        <v>0</v>
      </c>
      <c r="H31" s="81">
        <v>0</v>
      </c>
      <c r="I31" s="81">
        <v>0</v>
      </c>
    </row>
    <row r="32" spans="1:9" x14ac:dyDescent="0.25">
      <c r="A32" s="27">
        <v>18</v>
      </c>
      <c r="B32" s="54" t="s">
        <v>86</v>
      </c>
      <c r="C32" s="81">
        <v>0</v>
      </c>
      <c r="D32" s="81">
        <v>0</v>
      </c>
      <c r="E32" s="116">
        <v>0</v>
      </c>
      <c r="F32" s="81">
        <v>0</v>
      </c>
      <c r="G32" s="81">
        <v>0</v>
      </c>
      <c r="H32" s="81">
        <v>0</v>
      </c>
      <c r="I32" s="81">
        <v>0</v>
      </c>
    </row>
    <row r="33" spans="1:9" x14ac:dyDescent="0.25">
      <c r="A33" s="27">
        <v>19</v>
      </c>
      <c r="B33" s="62" t="s">
        <v>90</v>
      </c>
      <c r="C33" s="81">
        <v>0</v>
      </c>
      <c r="D33" s="81">
        <v>0</v>
      </c>
      <c r="E33" s="116">
        <v>0</v>
      </c>
      <c r="F33" s="81">
        <v>0</v>
      </c>
      <c r="G33" s="81">
        <v>0</v>
      </c>
      <c r="H33" s="81">
        <v>0</v>
      </c>
      <c r="I33" s="81">
        <v>0</v>
      </c>
    </row>
    <row r="34" spans="1:9" x14ac:dyDescent="0.25">
      <c r="A34" s="27">
        <v>20</v>
      </c>
      <c r="B34" s="54" t="s">
        <v>86</v>
      </c>
      <c r="C34" s="81">
        <v>0</v>
      </c>
      <c r="D34" s="81">
        <v>0</v>
      </c>
      <c r="E34" s="116">
        <v>0</v>
      </c>
      <c r="F34" s="81">
        <v>0</v>
      </c>
      <c r="G34" s="81">
        <v>0</v>
      </c>
      <c r="H34" s="81">
        <v>0</v>
      </c>
      <c r="I34" s="81">
        <v>0</v>
      </c>
    </row>
    <row r="35" spans="1:9" ht="31.5" customHeight="1" x14ac:dyDescent="0.25">
      <c r="A35" s="83">
        <v>21</v>
      </c>
      <c r="B35" s="73" t="s">
        <v>175</v>
      </c>
      <c r="C35" s="78">
        <f>C37+C40+C42+C44</f>
        <v>300</v>
      </c>
      <c r="D35" s="78">
        <f t="shared" ref="D35:H35" si="6">D37+D40+D42+D44</f>
        <v>284.08</v>
      </c>
      <c r="E35" s="117">
        <f t="shared" si="6"/>
        <v>118.77</v>
      </c>
      <c r="F35" s="78">
        <f t="shared" si="6"/>
        <v>218.44</v>
      </c>
      <c r="G35" s="78">
        <f t="shared" si="6"/>
        <v>100</v>
      </c>
      <c r="H35" s="78">
        <f t="shared" si="6"/>
        <v>100</v>
      </c>
      <c r="I35" s="78">
        <f t="shared" ref="I35" si="7">I37+I40+I42+I44</f>
        <v>100</v>
      </c>
    </row>
    <row r="36" spans="1:9" x14ac:dyDescent="0.25">
      <c r="A36" s="65"/>
      <c r="B36" s="71" t="s">
        <v>84</v>
      </c>
      <c r="C36" s="27"/>
      <c r="D36" s="27"/>
      <c r="E36" s="114"/>
      <c r="F36" s="27"/>
      <c r="G36" s="27"/>
      <c r="H36" s="27"/>
      <c r="I36" s="27"/>
    </row>
    <row r="37" spans="1:9" x14ac:dyDescent="0.25">
      <c r="A37" s="27">
        <v>22</v>
      </c>
      <c r="B37" s="62" t="s">
        <v>85</v>
      </c>
      <c r="C37" s="80">
        <f>SUM(G37:I37)</f>
        <v>300</v>
      </c>
      <c r="D37" s="52">
        <v>284.08</v>
      </c>
      <c r="E37" s="118">
        <v>118.77</v>
      </c>
      <c r="F37" s="52">
        <v>218.44</v>
      </c>
      <c r="G37" s="52">
        <v>100</v>
      </c>
      <c r="H37" s="52">
        <v>100</v>
      </c>
      <c r="I37" s="52">
        <v>100</v>
      </c>
    </row>
    <row r="38" spans="1:9" x14ac:dyDescent="0.25">
      <c r="A38" s="27">
        <v>23</v>
      </c>
      <c r="B38" s="54" t="s">
        <v>86</v>
      </c>
      <c r="C38" s="81">
        <v>0</v>
      </c>
      <c r="D38" s="81">
        <v>0</v>
      </c>
      <c r="E38" s="116">
        <v>0</v>
      </c>
      <c r="F38" s="81">
        <v>0</v>
      </c>
      <c r="G38" s="81">
        <v>0</v>
      </c>
      <c r="H38" s="81">
        <v>0</v>
      </c>
      <c r="I38" s="81">
        <v>0</v>
      </c>
    </row>
    <row r="39" spans="1:9" ht="30" x14ac:dyDescent="0.25">
      <c r="A39" s="27">
        <v>24</v>
      </c>
      <c r="B39" s="54" t="s">
        <v>87</v>
      </c>
      <c r="C39" s="81">
        <v>0</v>
      </c>
      <c r="D39" s="81">
        <v>0</v>
      </c>
      <c r="E39" s="116">
        <v>0</v>
      </c>
      <c r="F39" s="81">
        <v>0</v>
      </c>
      <c r="G39" s="81">
        <v>0</v>
      </c>
      <c r="H39" s="81">
        <v>0</v>
      </c>
      <c r="I39" s="81">
        <v>0</v>
      </c>
    </row>
    <row r="40" spans="1:9" x14ac:dyDescent="0.25">
      <c r="A40" s="27">
        <v>25</v>
      </c>
      <c r="B40" s="62" t="s">
        <v>88</v>
      </c>
      <c r="C40" s="81">
        <v>0</v>
      </c>
      <c r="D40" s="81">
        <v>0</v>
      </c>
      <c r="E40" s="116">
        <v>0</v>
      </c>
      <c r="F40" s="81">
        <v>0</v>
      </c>
      <c r="G40" s="81">
        <v>0</v>
      </c>
      <c r="H40" s="81">
        <v>0</v>
      </c>
      <c r="I40" s="81">
        <v>0</v>
      </c>
    </row>
    <row r="41" spans="1:9" x14ac:dyDescent="0.25">
      <c r="A41" s="27">
        <v>26</v>
      </c>
      <c r="B41" s="54" t="s">
        <v>86</v>
      </c>
      <c r="C41" s="81">
        <v>0</v>
      </c>
      <c r="D41" s="81">
        <v>0</v>
      </c>
      <c r="E41" s="116">
        <v>0</v>
      </c>
      <c r="F41" s="81">
        <v>0</v>
      </c>
      <c r="G41" s="81">
        <v>0</v>
      </c>
      <c r="H41" s="81">
        <v>0</v>
      </c>
      <c r="I41" s="81">
        <v>0</v>
      </c>
    </row>
    <row r="42" spans="1:9" x14ac:dyDescent="0.25">
      <c r="A42" s="27">
        <v>27</v>
      </c>
      <c r="B42" s="62" t="s">
        <v>89</v>
      </c>
      <c r="C42" s="81">
        <v>0</v>
      </c>
      <c r="D42" s="81">
        <v>0</v>
      </c>
      <c r="E42" s="116">
        <v>0</v>
      </c>
      <c r="F42" s="81">
        <v>0</v>
      </c>
      <c r="G42" s="81">
        <v>0</v>
      </c>
      <c r="H42" s="81">
        <v>0</v>
      </c>
      <c r="I42" s="81">
        <v>0</v>
      </c>
    </row>
    <row r="43" spans="1:9" x14ac:dyDescent="0.25">
      <c r="A43" s="27">
        <v>28</v>
      </c>
      <c r="B43" s="54" t="s">
        <v>86</v>
      </c>
      <c r="C43" s="81">
        <v>0</v>
      </c>
      <c r="D43" s="81">
        <v>0</v>
      </c>
      <c r="E43" s="116">
        <v>0</v>
      </c>
      <c r="F43" s="81">
        <v>0</v>
      </c>
      <c r="G43" s="81">
        <v>0</v>
      </c>
      <c r="H43" s="81">
        <v>0</v>
      </c>
      <c r="I43" s="81">
        <v>0</v>
      </c>
    </row>
    <row r="44" spans="1:9" x14ac:dyDescent="0.25">
      <c r="A44" s="27">
        <v>29</v>
      </c>
      <c r="B44" s="62" t="s">
        <v>90</v>
      </c>
      <c r="C44" s="81">
        <v>0</v>
      </c>
      <c r="D44" s="81">
        <v>0</v>
      </c>
      <c r="E44" s="116">
        <v>0</v>
      </c>
      <c r="F44" s="81">
        <v>0</v>
      </c>
      <c r="G44" s="81">
        <v>0</v>
      </c>
      <c r="H44" s="81">
        <v>0</v>
      </c>
      <c r="I44" s="81">
        <v>0</v>
      </c>
    </row>
    <row r="45" spans="1:9" x14ac:dyDescent="0.25">
      <c r="A45" s="27">
        <v>30</v>
      </c>
      <c r="B45" s="54" t="s">
        <v>86</v>
      </c>
      <c r="C45" s="81">
        <v>0</v>
      </c>
      <c r="D45" s="81">
        <v>0</v>
      </c>
      <c r="E45" s="116">
        <v>0</v>
      </c>
      <c r="F45" s="81">
        <v>0</v>
      </c>
      <c r="G45" s="81">
        <v>0</v>
      </c>
      <c r="H45" s="81">
        <v>0</v>
      </c>
      <c r="I45" s="81">
        <v>0</v>
      </c>
    </row>
  </sheetData>
  <mergeCells count="11">
    <mergeCell ref="A8:I8"/>
    <mergeCell ref="A4:I4"/>
    <mergeCell ref="A5:I5"/>
    <mergeCell ref="A6:I6"/>
    <mergeCell ref="A1:I1"/>
    <mergeCell ref="A2:I2"/>
    <mergeCell ref="A9:A11"/>
    <mergeCell ref="B9:B11"/>
    <mergeCell ref="C10:C11"/>
    <mergeCell ref="C9:I9"/>
    <mergeCell ref="D10:I10"/>
  </mergeCells>
  <printOptions horizontalCentered="1"/>
  <pageMargins left="0.39370078740157483" right="0.31496062992125984" top="0.39370078740157483" bottom="0.39370078740157483" header="0" footer="0"/>
  <pageSetup paperSize="9" orientation="landscape" r:id="rId1"/>
  <rowBreaks count="1" manualBreakCount="1">
    <brk id="2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12</vt:i4>
      </vt:variant>
    </vt:vector>
  </HeadingPairs>
  <TitlesOfParts>
    <vt:vector size="20" baseType="lpstr">
      <vt:lpstr>Прил. 1</vt:lpstr>
      <vt:lpstr>Прил. 2</vt:lpstr>
      <vt:lpstr>Прил. 3</vt:lpstr>
      <vt:lpstr>Прил. 4</vt:lpstr>
      <vt:lpstr>Прил. 5</vt:lpstr>
      <vt:lpstr>Прил. 6а </vt:lpstr>
      <vt:lpstr>Прил. 6б</vt:lpstr>
      <vt:lpstr>Прил. 7</vt:lpstr>
      <vt:lpstr>'Прил. 1'!Заголовки_для_печати</vt:lpstr>
      <vt:lpstr>'Прил. 2'!Заголовки_для_печати</vt:lpstr>
      <vt:lpstr>'Прил. 5'!Заголовки_для_печати</vt:lpstr>
      <vt:lpstr>'Прил. 7'!Заголовки_для_печати</vt:lpstr>
      <vt:lpstr>'Прил. 1'!Область_печати</vt:lpstr>
      <vt:lpstr>'Прил. 2'!Область_печати</vt:lpstr>
      <vt:lpstr>'Прил. 3'!Область_печати</vt:lpstr>
      <vt:lpstr>'Прил. 4'!Область_печати</vt:lpstr>
      <vt:lpstr>'Прил. 5'!Область_печати</vt:lpstr>
      <vt:lpstr>'Прил. 6а '!Область_печати</vt:lpstr>
      <vt:lpstr>'Прил. 6б'!Область_печати</vt:lpstr>
      <vt:lpstr>'Прил. 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St</dc:creator>
  <cp:lastModifiedBy>1</cp:lastModifiedBy>
  <cp:lastPrinted>2016-10-26T07:47:01Z</cp:lastPrinted>
  <dcterms:created xsi:type="dcterms:W3CDTF">2015-12-01T03:34:08Z</dcterms:created>
  <dcterms:modified xsi:type="dcterms:W3CDTF">2016-11-16T05:47:09Z</dcterms:modified>
</cp:coreProperties>
</file>