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ероприятия (подпрогр.)" sheetId="5" r:id="rId1"/>
  </sheets>
  <definedNames>
    <definedName name="_xlnm.Print_Titles" localSheetId="0">'мероприятия (подпрогр.)'!$11:$12</definedName>
    <definedName name="_xlnm.Print_Area" localSheetId="0">'мероприятия (подпрогр.)'!$A$1:$M$121</definedName>
  </definedNames>
  <calcPr calcId="124519"/>
</workbook>
</file>

<file path=xl/calcChain.xml><?xml version="1.0" encoding="utf-8"?>
<calcChain xmlns="http://schemas.openxmlformats.org/spreadsheetml/2006/main">
  <c r="L119" i="5"/>
  <c r="L118"/>
  <c r="L117"/>
  <c r="L116"/>
  <c r="L115"/>
  <c r="L114"/>
  <c r="L113"/>
  <c r="L91"/>
  <c r="J23"/>
  <c r="K23"/>
  <c r="I23" l="1"/>
  <c r="K120"/>
  <c r="K111"/>
  <c r="K103"/>
  <c r="K97"/>
  <c r="K68"/>
  <c r="L110"/>
  <c r="L109"/>
  <c r="L108"/>
  <c r="L107"/>
  <c r="L106"/>
  <c r="L105"/>
  <c r="L102"/>
  <c r="L101"/>
  <c r="L100"/>
  <c r="L99"/>
  <c r="L96"/>
  <c r="L95"/>
  <c r="L94"/>
  <c r="L93"/>
  <c r="L92"/>
  <c r="L90"/>
  <c r="L89"/>
  <c r="L88"/>
  <c r="L85"/>
  <c r="L83"/>
  <c r="L81"/>
  <c r="L80"/>
  <c r="L79"/>
  <c r="L78"/>
  <c r="L77"/>
  <c r="L76"/>
  <c r="L74"/>
  <c r="L71"/>
  <c r="L61"/>
  <c r="L62"/>
  <c r="L63"/>
  <c r="L64"/>
  <c r="L65"/>
  <c r="L66"/>
  <c r="L67"/>
  <c r="L60"/>
  <c r="L59"/>
  <c r="L57"/>
  <c r="L56"/>
  <c r="L53"/>
  <c r="L52"/>
  <c r="L49"/>
  <c r="L41"/>
  <c r="L42"/>
  <c r="L40"/>
  <c r="L34"/>
  <c r="L19"/>
  <c r="L21"/>
  <c r="L24"/>
  <c r="L26"/>
  <c r="L27"/>
  <c r="L28"/>
  <c r="L29"/>
  <c r="L30"/>
  <c r="L31"/>
  <c r="L32"/>
  <c r="L33"/>
  <c r="L17"/>
  <c r="H55"/>
  <c r="L55" s="1"/>
  <c r="H54"/>
  <c r="L54" s="1"/>
  <c r="H51"/>
  <c r="L51" s="1"/>
  <c r="H50"/>
  <c r="L50" s="1"/>
  <c r="H22"/>
  <c r="L22" s="1"/>
  <c r="H20"/>
  <c r="L20" s="1"/>
  <c r="H35"/>
  <c r="L35" s="1"/>
  <c r="K121" l="1"/>
  <c r="L39"/>
  <c r="L38"/>
  <c r="O16"/>
  <c r="O17"/>
  <c r="O18"/>
  <c r="O70" l="1"/>
  <c r="L43"/>
  <c r="L45"/>
  <c r="H23"/>
  <c r="H86"/>
  <c r="H97" s="1"/>
  <c r="L47"/>
  <c r="H25"/>
  <c r="L25" s="1"/>
  <c r="H68" l="1"/>
  <c r="L86"/>
  <c r="J111"/>
  <c r="I111"/>
  <c r="L23" l="1"/>
  <c r="H111"/>
  <c r="L72" l="1"/>
  <c r="L58"/>
  <c r="L18"/>
  <c r="L73"/>
  <c r="I68" l="1"/>
  <c r="I97"/>
  <c r="L84" l="1"/>
  <c r="L82"/>
  <c r="L75"/>
  <c r="J68" l="1"/>
  <c r="L16"/>
  <c r="J97"/>
  <c r="L70"/>
  <c r="L37"/>
  <c r="H120"/>
  <c r="J120"/>
  <c r="I120"/>
  <c r="J103"/>
  <c r="I103"/>
  <c r="H103"/>
  <c r="L68" l="1"/>
  <c r="H121"/>
  <c r="L97"/>
  <c r="J121"/>
  <c r="I121"/>
  <c r="L111"/>
  <c r="L120"/>
  <c r="L103"/>
  <c r="L121" l="1"/>
</calcChain>
</file>

<file path=xl/comments1.xml><?xml version="1.0" encoding="utf-8"?>
<comments xmlns="http://schemas.openxmlformats.org/spreadsheetml/2006/main">
  <authors>
    <author>Автор</author>
  </authors>
  <commentList>
    <comment ref="B4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убрать слова дошкольного образования</t>
        </r>
      </text>
    </comment>
    <comment ref="B8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п.1.5.</t>
        </r>
      </text>
    </comment>
  </commentList>
</comments>
</file>

<file path=xl/sharedStrings.xml><?xml version="1.0" encoding="utf-8"?>
<sst xmlns="http://schemas.openxmlformats.org/spreadsheetml/2006/main" count="401" uniqueCount="111">
  <si>
    <t>Наименование программы, подпрограммы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</si>
  <si>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</si>
  <si>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</si>
  <si>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</si>
  <si>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</si>
  <si>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</si>
  <si>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</si>
  <si>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</si>
  <si>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Перечень мероприятий подпрограммы с указанием объема средств на их реализацию и ожидаемых результатов</t>
  </si>
  <si>
    <t>Ожидаемый результат от реализации подпрограммного мероприятия (в натуральном выражении)</t>
  </si>
  <si>
    <t>Приложение № 2</t>
  </si>
  <si>
    <t>Задача 1: Развитие дошкольного образования</t>
  </si>
  <si>
    <t>Задача 2: Развитие общего образования</t>
  </si>
  <si>
    <t>Итого по задаче 1</t>
  </si>
  <si>
    <t>Итого по задаче 2</t>
  </si>
  <si>
    <t>Итого по задаче 3</t>
  </si>
  <si>
    <t>Итого по задаче 4</t>
  </si>
  <si>
    <t>Итого по задаче 5</t>
  </si>
  <si>
    <t>Управление образования администрации г.Назарово</t>
  </si>
  <si>
    <t>ВСЕГО по подпрограмме</t>
  </si>
  <si>
    <t>№ п/п</t>
  </si>
  <si>
    <t>1.1.</t>
  </si>
  <si>
    <t>Создание дополнительных мест дошкольного образования</t>
  </si>
  <si>
    <t>Выплата компенсации части родительской платы за содержание ребенка в муниципальных учреждениях, реализующих основную общеобразовательную программу дошкольного образования</t>
  </si>
  <si>
    <t>1.2.</t>
  </si>
  <si>
    <t>1.3.</t>
  </si>
  <si>
    <t>1.4.</t>
  </si>
  <si>
    <t>1.5.</t>
  </si>
  <si>
    <t>1.6.</t>
  </si>
  <si>
    <t>Обеспечение питанием детей из малообеспеченных семей, обучающихся в муниципальных учреждениях, без взимания платы</t>
  </si>
  <si>
    <t>2.1.</t>
  </si>
  <si>
    <t>2.2.</t>
  </si>
  <si>
    <t>2.3.</t>
  </si>
  <si>
    <t>2.4.</t>
  </si>
  <si>
    <t>3.1.</t>
  </si>
  <si>
    <t>4.1.</t>
  </si>
  <si>
    <t>5.1.</t>
  </si>
  <si>
    <t>078</t>
  </si>
  <si>
    <t>2.5.</t>
  </si>
  <si>
    <t>Создание муниципальной системы оценки качества образования</t>
  </si>
  <si>
    <t>Приведение муниципальных общеобразовательных учреждений в соответствие с требованиями правил пожарной безопасности, санитарным нормам и правилам, строительным нормам и правилам</t>
  </si>
  <si>
    <t>0701</t>
  </si>
  <si>
    <t>0702</t>
  </si>
  <si>
    <t>0709</t>
  </si>
  <si>
    <t>1003</t>
  </si>
  <si>
    <t>0707</t>
  </si>
  <si>
    <t>Обеспечение деятельности (оказание услуг) подведомственных учреждений города</t>
  </si>
  <si>
    <t>х</t>
  </si>
  <si>
    <t xml:space="preserve">Обеспечение деятельности (оказание услуг) подведомственных учреждений города, из них </t>
  </si>
  <si>
    <t xml:space="preserve">Финансовое обеспечение предоставления программ общего образования в муниципальных образовательных учреждениях </t>
  </si>
  <si>
    <t>Администрация г.Назарово</t>
  </si>
  <si>
    <t xml:space="preserve">к подпрограмме 1 "Развитие дошкольного и </t>
  </si>
  <si>
    <t>общего  образования детей"</t>
  </si>
  <si>
    <t>Цель:  Создание в системе дошкольного и общего образования детей равных возможностей для современного качественного образования, позитивной социализации детей и оздоровления детей в летний период</t>
  </si>
  <si>
    <t xml:space="preserve"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учреждениях, реализующих образовательную программу дошкольного образования, без взимания родительской платы» 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</si>
  <si>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учреждениях</t>
  </si>
  <si>
    <t>1.7.</t>
  </si>
  <si>
    <t>Задача 3: Выявление и поддержка одаренных детей</t>
  </si>
  <si>
    <t>Задача 4: Обеспечение безопасного, качественного отдыха и оздоровления детей</t>
  </si>
  <si>
    <t>4.2.</t>
  </si>
  <si>
    <t>Задача 5: Развитие кадрового потенциала</t>
  </si>
  <si>
    <t>0110081</t>
  </si>
  <si>
    <t>0117588</t>
  </si>
  <si>
    <t>0117421</t>
  </si>
  <si>
    <t>0117554</t>
  </si>
  <si>
    <t>0114702</t>
  </si>
  <si>
    <t>0117556</t>
  </si>
  <si>
    <t>0117564</t>
  </si>
  <si>
    <t>0117566</t>
  </si>
  <si>
    <t>0117582</t>
  </si>
  <si>
    <t>162</t>
  </si>
  <si>
    <t>0118810</t>
  </si>
  <si>
    <t>ооо</t>
  </si>
  <si>
    <t>к постановлению администрации г.Назарово</t>
  </si>
  <si>
    <t>1.8.</t>
  </si>
  <si>
    <t>Обеспечение (возмещения) расходов на краевые выплаты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</si>
  <si>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0117558</t>
  </si>
  <si>
    <t>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</t>
  </si>
  <si>
    <t>1.9.</t>
  </si>
  <si>
    <t>Региональные выплаты и выплаты, обеспечивющие уровень заработной платы работников бюджетной сферы не ниже размера заработной платы (минимального размера оплаты труда)</t>
  </si>
  <si>
    <t>0111021</t>
  </si>
  <si>
    <t>2.6.</t>
  </si>
  <si>
    <t>Оплата стоимости набора продуктов питания или готовых блюд и их транспортировки в лагерях с дневным пребыванием детей за счет средств краевого бюджета</t>
  </si>
  <si>
    <t>Оплата стоимости набора продуктов питания или готовых блюд и их транспортировки в лагерях с дневным пребыванием детей за счет средств муниципального бюджета</t>
  </si>
  <si>
    <t>0114705</t>
  </si>
  <si>
    <t>0114703</t>
  </si>
  <si>
    <t>кредиторская задолженность 2013 года</t>
  </si>
  <si>
    <t>Приведение муниципальных образовательных учреждений в соответствие с требованиями правил пожарной безопасности, санитарным нормам и правилам, строительным нормам и правилам</t>
  </si>
  <si>
    <t>Персональные выплаты, устанавливаемые в целях повышения оплаты труда молодым специалистам</t>
  </si>
  <si>
    <t>2.7.</t>
  </si>
  <si>
    <t>0111031</t>
  </si>
  <si>
    <t>0115059</t>
  </si>
  <si>
    <t>софинансирование</t>
  </si>
  <si>
    <t>1.10.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</si>
  <si>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</si>
  <si>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>0117746</t>
  </si>
  <si>
    <t>0114708</t>
  </si>
  <si>
    <t>Модернизация региональных систем дошкольного образования за счет средств федерального бюджета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учреждения, реконструкции и капитального ремонта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</t>
  </si>
  <si>
    <t>Модернизация региональных систем дошкольного образования за счет средств федерального бюджета на приобретение зданий и помещений для реализации программ дошкольного образования, приобретение оборудования для оснащения дополнительных мест в дошкольных образовательных учреждениях</t>
  </si>
  <si>
    <t>1.11.</t>
  </si>
  <si>
    <t>1.12.</t>
  </si>
  <si>
    <t>0118811</t>
  </si>
  <si>
    <t>Приложение № 4</t>
  </si>
  <si>
    <t>от     29.09.2014    №  1823-п</t>
  </si>
  <si>
    <t>муниципальной программы "Развитие образования города Назарово "</t>
  </si>
  <si>
    <t xml:space="preserve">Количество человек получающих услуги дошкольного образования :                в 2014 г. - 2421 чел. ,             2015 г. - 2691 чел.,                       2016 г. -2691 чел. ;                2017 год- 2690 чел.;  Количество работников получающих выплаты за счет средств краевого бюджета на реализацию основной общеобразовательной программы дошкольного образования детей:  2014г. - 136 чел.;    2015г. - 146 чел.;   2016г. - 146 чел.; 2017г. - 146 чел.                </t>
  </si>
  <si>
    <t>Количество человек получающих услуги общего образования                         в 2014 г.-4819 чел.,                      2015 г. - 4863 чел,                           2 016 г.- 4893 чел;              2017г.- 4893 чел.</t>
  </si>
  <si>
    <t>Количество детей из малообеспеченных семей, обучающихся в муниципальных общеобразовательных учреждениях, получающих питание без взимания платы:                        в 2014 г.- 1443 уч.,                        2015 г.- 1443 уч.,                              2016 г.- 1443 уч.                2017г. - 1443 уч.</t>
  </si>
  <si>
    <t>Численность обучающихся, участвующих в олимпиадах и конкурсах различного уровня:             в 2014 г.- 4337 чел.,              2015 г.-4337 чел..                            2016 г.- 4337 чел.       2017г. - 4337 чел.</t>
  </si>
  <si>
    <t>Количество оздоровленных детей школьного возраста:                         в 2014 г. - 4892 чел. (87%),                         2015 г.- 4892 чел.,                        2016 г.- 4892 чел.,             2017г. - 4892 чел.</t>
  </si>
  <si>
    <t>Количество педагогов, участвующих в площадках по обмену опытом:                       в 2014г. - 481 чел.,                 2015г. - 490 чел. ,            2016г.- 500 чел.,         2017г. - 500чел.</t>
  </si>
</sst>
</file>

<file path=xl/styles.xml><?xml version="1.0" encoding="utf-8"?>
<styleSheet xmlns="http://schemas.openxmlformats.org/spreadsheetml/2006/main">
  <numFmts count="3">
    <numFmt numFmtId="166" formatCode="#,##0.00000_р_."/>
    <numFmt numFmtId="167" formatCode="#,##0.00000"/>
    <numFmt numFmtId="168" formatCode="0.000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0" fontId="1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5" fillId="5" borderId="0" xfId="0" applyFont="1" applyFill="1" applyBorder="1" applyAlignment="1">
      <alignment horizontal="right"/>
    </xf>
    <xf numFmtId="0" fontId="1" fillId="5" borderId="0" xfId="0" applyFont="1" applyFill="1" applyBorder="1"/>
    <xf numFmtId="4" fontId="5" fillId="5" borderId="0" xfId="0" applyNumberFormat="1" applyFont="1" applyFill="1" applyBorder="1"/>
    <xf numFmtId="0" fontId="0" fillId="5" borderId="0" xfId="0" applyFill="1"/>
    <xf numFmtId="0" fontId="8" fillId="5" borderId="0" xfId="0" applyFont="1" applyFill="1" applyAlignment="1">
      <alignment horizontal="left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/>
    <xf numFmtId="0" fontId="3" fillId="0" borderId="13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0" fillId="0" borderId="0" xfId="0" applyFont="1"/>
    <xf numFmtId="166" fontId="1" fillId="5" borderId="9" xfId="0" applyNumberFormat="1" applyFont="1" applyFill="1" applyBorder="1" applyAlignment="1">
      <alignment vertical="center"/>
    </xf>
    <xf numFmtId="166" fontId="1" fillId="5" borderId="9" xfId="0" applyNumberFormat="1" applyFont="1" applyFill="1" applyBorder="1"/>
    <xf numFmtId="166" fontId="1" fillId="5" borderId="11" xfId="0" applyNumberFormat="1" applyFont="1" applyFill="1" applyBorder="1"/>
    <xf numFmtId="0" fontId="1" fillId="0" borderId="18" xfId="0" applyFont="1" applyBorder="1" applyAlignment="1">
      <alignment horizontal="center" vertical="center"/>
    </xf>
    <xf numFmtId="166" fontId="1" fillId="5" borderId="21" xfId="0" applyNumberFormat="1" applyFont="1" applyFill="1" applyBorder="1"/>
    <xf numFmtId="166" fontId="1" fillId="5" borderId="23" xfId="0" applyNumberFormat="1" applyFont="1" applyFill="1" applyBorder="1"/>
    <xf numFmtId="0" fontId="0" fillId="0" borderId="26" xfId="0" applyBorder="1"/>
    <xf numFmtId="49" fontId="1" fillId="5" borderId="8" xfId="0" applyNumberFormat="1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166" fontId="1" fillId="5" borderId="8" xfId="0" applyNumberFormat="1" applyFont="1" applyFill="1" applyBorder="1"/>
    <xf numFmtId="166" fontId="1" fillId="5" borderId="2" xfId="0" applyNumberFormat="1" applyFont="1" applyFill="1" applyBorder="1"/>
    <xf numFmtId="0" fontId="1" fillId="0" borderId="8" xfId="0" applyFont="1" applyBorder="1" applyAlignment="1">
      <alignment horizontal="center"/>
    </xf>
    <xf numFmtId="166" fontId="1" fillId="0" borderId="30" xfId="0" applyNumberFormat="1" applyFont="1" applyFill="1" applyBorder="1"/>
    <xf numFmtId="166" fontId="0" fillId="5" borderId="0" xfId="0" applyNumberFormat="1" applyFill="1"/>
    <xf numFmtId="168" fontId="0" fillId="5" borderId="0" xfId="0" applyNumberFormat="1" applyFill="1"/>
    <xf numFmtId="0" fontId="14" fillId="0" borderId="0" xfId="0" applyFont="1"/>
    <xf numFmtId="49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166" fontId="1" fillId="5" borderId="1" xfId="0" applyNumberFormat="1" applyFont="1" applyFill="1" applyBorder="1"/>
    <xf numFmtId="166" fontId="1" fillId="5" borderId="8" xfId="0" applyNumberFormat="1" applyFont="1" applyFill="1" applyBorder="1" applyAlignment="1">
      <alignment vertical="center"/>
    </xf>
    <xf numFmtId="166" fontId="1" fillId="5" borderId="13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 wrapText="1"/>
    </xf>
    <xf numFmtId="49" fontId="1" fillId="0" borderId="13" xfId="0" applyNumberFormat="1" applyFont="1" applyBorder="1" applyAlignment="1">
      <alignment horizontal="center" vertical="center"/>
    </xf>
    <xf numFmtId="166" fontId="1" fillId="5" borderId="14" xfId="0" applyNumberFormat="1" applyFont="1" applyFill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left"/>
    </xf>
    <xf numFmtId="0" fontId="4" fillId="0" borderId="3" xfId="0" applyFont="1" applyBorder="1" applyAlignment="1">
      <alignment horizontal="right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6" fontId="1" fillId="5" borderId="11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4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left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166" fontId="1" fillId="5" borderId="31" xfId="0" applyNumberFormat="1" applyFont="1" applyFill="1" applyBorder="1" applyAlignment="1">
      <alignment vertical="center"/>
    </xf>
    <xf numFmtId="49" fontId="6" fillId="0" borderId="31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49" fontId="1" fillId="0" borderId="29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166" fontId="1" fillId="5" borderId="19" xfId="0" applyNumberFormat="1" applyFont="1" applyFill="1" applyBorder="1" applyAlignment="1">
      <alignment vertical="center"/>
    </xf>
    <xf numFmtId="166" fontId="4" fillId="4" borderId="8" xfId="0" applyNumberFormat="1" applyFont="1" applyFill="1" applyBorder="1"/>
    <xf numFmtId="166" fontId="1" fillId="5" borderId="3" xfId="0" applyNumberFormat="1" applyFont="1" applyFill="1" applyBorder="1"/>
    <xf numFmtId="166" fontId="1" fillId="5" borderId="13" xfId="0" applyNumberFormat="1" applyFont="1" applyFill="1" applyBorder="1"/>
    <xf numFmtId="166" fontId="1" fillId="5" borderId="14" xfId="0" applyNumberFormat="1" applyFont="1" applyFill="1" applyBorder="1"/>
    <xf numFmtId="0" fontId="6" fillId="0" borderId="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166" fontId="1" fillId="5" borderId="18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0" fontId="2" fillId="5" borderId="8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right"/>
    </xf>
    <xf numFmtId="0" fontId="4" fillId="0" borderId="26" xfId="0" applyFont="1" applyBorder="1" applyAlignment="1">
      <alignment horizontal="right"/>
    </xf>
    <xf numFmtId="0" fontId="4" fillId="0" borderId="25" xfId="0" applyFont="1" applyBorder="1" applyAlignment="1">
      <alignment horizontal="right"/>
    </xf>
    <xf numFmtId="166" fontId="4" fillId="5" borderId="3" xfId="0" applyNumberFormat="1" applyFont="1" applyFill="1" applyBorder="1"/>
    <xf numFmtId="0" fontId="2" fillId="0" borderId="25" xfId="0" applyFont="1" applyBorder="1" applyAlignment="1">
      <alignment vertical="center" wrapText="1"/>
    </xf>
    <xf numFmtId="49" fontId="1" fillId="0" borderId="3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/>
    </xf>
    <xf numFmtId="167" fontId="5" fillId="5" borderId="0" xfId="0" applyNumberFormat="1" applyFont="1" applyFill="1" applyBorder="1"/>
    <xf numFmtId="0" fontId="6" fillId="0" borderId="17" xfId="0" applyFont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166" fontId="1" fillId="5" borderId="18" xfId="0" applyNumberFormat="1" applyFont="1" applyFill="1" applyBorder="1"/>
    <xf numFmtId="0" fontId="2" fillId="0" borderId="1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3"/>
  <sheetViews>
    <sheetView tabSelected="1" zoomScale="70" zoomScaleNormal="70" workbookViewId="0">
      <pane xSplit="3" ySplit="13" topLeftCell="D106" activePane="bottomRight" state="frozen"/>
      <selection pane="topRight" activeCell="D1" sqref="D1"/>
      <selection pane="bottomLeft" activeCell="A7" sqref="A7"/>
      <selection pane="bottomRight" activeCell="P108" sqref="P108"/>
    </sheetView>
  </sheetViews>
  <sheetFormatPr defaultRowHeight="15" outlineLevelRow="1"/>
  <cols>
    <col min="1" max="1" width="6.28515625" customWidth="1"/>
    <col min="2" max="2" width="22.7109375" style="1" customWidth="1"/>
    <col min="3" max="3" width="15.42578125" style="1" customWidth="1"/>
    <col min="4" max="4" width="6.42578125" style="1" customWidth="1"/>
    <col min="5" max="5" width="7.28515625" style="1" customWidth="1"/>
    <col min="6" max="6" width="9.42578125" style="1" customWidth="1"/>
    <col min="7" max="7" width="6.85546875" style="1" customWidth="1"/>
    <col min="8" max="8" width="15.7109375" style="1" customWidth="1"/>
    <col min="9" max="9" width="15.85546875" style="1" customWidth="1"/>
    <col min="10" max="11" width="16.5703125" style="1" customWidth="1"/>
    <col min="12" max="12" width="17.140625" style="1" customWidth="1"/>
    <col min="13" max="13" width="18.7109375" style="1" customWidth="1"/>
    <col min="14" max="14" width="18.140625" customWidth="1"/>
    <col min="15" max="15" width="11" bestFit="1" customWidth="1"/>
  </cols>
  <sheetData>
    <row r="1" spans="1:15" hidden="1" outlineLevel="1">
      <c r="J1" s="31" t="s">
        <v>102</v>
      </c>
      <c r="K1" s="31"/>
    </row>
    <row r="2" spans="1:15" hidden="1" outlineLevel="1">
      <c r="J2" s="1" t="s">
        <v>73</v>
      </c>
    </row>
    <row r="3" spans="1:15" ht="15.75" hidden="1" outlineLevel="1">
      <c r="J3" s="47" t="s">
        <v>103</v>
      </c>
      <c r="K3" s="47"/>
    </row>
    <row r="4" spans="1:15" ht="18.75" collapsed="1">
      <c r="A4" s="7"/>
      <c r="B4" s="7"/>
      <c r="C4" s="7"/>
      <c r="D4" s="7"/>
      <c r="E4" s="7"/>
      <c r="F4" s="7"/>
      <c r="G4" s="7"/>
      <c r="H4" s="7"/>
      <c r="I4" s="95" t="s">
        <v>10</v>
      </c>
      <c r="J4" s="95"/>
      <c r="K4" s="95"/>
      <c r="L4" s="95"/>
      <c r="M4" s="95"/>
    </row>
    <row r="5" spans="1:15" ht="18.75">
      <c r="A5" s="7"/>
      <c r="B5" s="7"/>
      <c r="C5" s="7"/>
      <c r="D5" s="7"/>
      <c r="E5" s="7"/>
      <c r="F5" s="7"/>
      <c r="G5" s="7"/>
      <c r="H5" s="7"/>
      <c r="I5" s="95" t="s">
        <v>51</v>
      </c>
      <c r="J5" s="95"/>
      <c r="K5" s="95"/>
      <c r="L5" s="95"/>
      <c r="M5" s="95"/>
    </row>
    <row r="6" spans="1:15" ht="18.75">
      <c r="A6" s="8"/>
      <c r="B6" s="7"/>
      <c r="C6" s="9"/>
      <c r="D6" s="8"/>
      <c r="E6" s="7"/>
      <c r="F6" s="7"/>
      <c r="G6" s="7"/>
      <c r="H6" s="7"/>
      <c r="I6" s="95" t="s">
        <v>52</v>
      </c>
      <c r="J6" s="95"/>
      <c r="K6" s="95"/>
      <c r="L6" s="95"/>
      <c r="M6" s="95"/>
    </row>
    <row r="7" spans="1:15" ht="20.25" customHeight="1">
      <c r="B7" s="7"/>
      <c r="E7" s="7"/>
      <c r="F7" s="7"/>
      <c r="G7" s="7"/>
      <c r="H7" s="7"/>
      <c r="I7" s="97" t="s">
        <v>104</v>
      </c>
      <c r="J7" s="97"/>
      <c r="K7" s="97"/>
      <c r="L7" s="97"/>
      <c r="M7" s="97"/>
    </row>
    <row r="8" spans="1:15" ht="12.75" customHeight="1">
      <c r="B8" s="7"/>
      <c r="E8" s="7"/>
      <c r="F8" s="7"/>
      <c r="G8" s="7"/>
      <c r="H8" s="7"/>
      <c r="I8" s="14"/>
      <c r="J8" s="14"/>
      <c r="K8" s="61"/>
      <c r="L8" s="14"/>
      <c r="M8" s="14"/>
    </row>
    <row r="9" spans="1:15" ht="15.75" customHeight="1">
      <c r="A9" s="98" t="s">
        <v>8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</row>
    <row r="11" spans="1:15" ht="36.75" customHeight="1">
      <c r="A11" s="79" t="s">
        <v>20</v>
      </c>
      <c r="B11" s="79" t="s">
        <v>0</v>
      </c>
      <c r="C11" s="79" t="s">
        <v>2</v>
      </c>
      <c r="D11" s="79" t="s">
        <v>1</v>
      </c>
      <c r="E11" s="79"/>
      <c r="F11" s="79"/>
      <c r="G11" s="79"/>
      <c r="H11" s="79" t="s">
        <v>6</v>
      </c>
      <c r="I11" s="79"/>
      <c r="J11" s="79"/>
      <c r="K11" s="79"/>
      <c r="L11" s="79"/>
      <c r="M11" s="96" t="s">
        <v>9</v>
      </c>
    </row>
    <row r="12" spans="1:15" ht="34.5" customHeight="1">
      <c r="A12" s="79"/>
      <c r="B12" s="79"/>
      <c r="C12" s="79"/>
      <c r="D12" s="3" t="s">
        <v>2</v>
      </c>
      <c r="E12" s="3" t="s">
        <v>3</v>
      </c>
      <c r="F12" s="3" t="s">
        <v>4</v>
      </c>
      <c r="G12" s="3" t="s">
        <v>5</v>
      </c>
      <c r="H12" s="3">
        <v>2014</v>
      </c>
      <c r="I12" s="3">
        <v>2015</v>
      </c>
      <c r="J12" s="3">
        <v>2016</v>
      </c>
      <c r="K12" s="3">
        <v>2017</v>
      </c>
      <c r="L12" s="4" t="s">
        <v>7</v>
      </c>
      <c r="M12" s="96"/>
    </row>
    <row r="13" spans="1:15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  <c r="M13" s="2">
        <v>13</v>
      </c>
    </row>
    <row r="14" spans="1:15" ht="33" customHeight="1">
      <c r="A14" s="65" t="s">
        <v>53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6"/>
    </row>
    <row r="15" spans="1:15" ht="15.75" thickBot="1">
      <c r="A15" s="67" t="s">
        <v>11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</row>
    <row r="16" spans="1:15" s="13" customFormat="1" ht="17.25" customHeight="1">
      <c r="A16" s="77" t="s">
        <v>21</v>
      </c>
      <c r="B16" s="76" t="s">
        <v>46</v>
      </c>
      <c r="C16" s="78" t="s">
        <v>18</v>
      </c>
      <c r="D16" s="39" t="s">
        <v>37</v>
      </c>
      <c r="E16" s="39" t="s">
        <v>41</v>
      </c>
      <c r="F16" s="39" t="s">
        <v>61</v>
      </c>
      <c r="G16" s="40">
        <v>111</v>
      </c>
      <c r="H16" s="41">
        <v>2562.9355300000002</v>
      </c>
      <c r="I16" s="41">
        <v>2705.6819999999998</v>
      </c>
      <c r="J16" s="41">
        <v>2705.6819999999998</v>
      </c>
      <c r="K16" s="41">
        <v>2705.6819999999998</v>
      </c>
      <c r="L16" s="33">
        <f>SUM(H16:K16)</f>
        <v>10679.981529999999</v>
      </c>
      <c r="M16" s="117" t="s">
        <v>105</v>
      </c>
      <c r="N16" s="13">
        <v>2562.9355300000002</v>
      </c>
      <c r="O16" s="45">
        <f>N16-H16</f>
        <v>0</v>
      </c>
    </row>
    <row r="17" spans="1:15" ht="17.25" customHeight="1">
      <c r="A17" s="74"/>
      <c r="B17" s="70"/>
      <c r="C17" s="79"/>
      <c r="D17" s="64" t="s">
        <v>37</v>
      </c>
      <c r="E17" s="64" t="s">
        <v>41</v>
      </c>
      <c r="F17" s="64" t="s">
        <v>61</v>
      </c>
      <c r="G17" s="3">
        <v>112</v>
      </c>
      <c r="H17" s="52">
        <v>6.4790000000000001</v>
      </c>
      <c r="I17" s="52">
        <v>1.56</v>
      </c>
      <c r="J17" s="52">
        <v>1.56</v>
      </c>
      <c r="K17" s="52">
        <v>1.56</v>
      </c>
      <c r="L17" s="34">
        <f>SUM(H17:K17)</f>
        <v>11.159000000000001</v>
      </c>
      <c r="M17" s="118"/>
      <c r="N17" s="44">
        <v>6.4790000000000001</v>
      </c>
      <c r="O17" s="45">
        <f t="shared" ref="O17:O18" si="0">N17-H17</f>
        <v>0</v>
      </c>
    </row>
    <row r="18" spans="1:15" ht="17.25" customHeight="1">
      <c r="A18" s="74"/>
      <c r="B18" s="70"/>
      <c r="C18" s="79"/>
      <c r="D18" s="64" t="s">
        <v>37</v>
      </c>
      <c r="E18" s="64" t="s">
        <v>41</v>
      </c>
      <c r="F18" s="64" t="s">
        <v>61</v>
      </c>
      <c r="G18" s="3">
        <v>244</v>
      </c>
      <c r="H18" s="52">
        <v>1065.221</v>
      </c>
      <c r="I18" s="52">
        <v>1064.1980000000001</v>
      </c>
      <c r="J18" s="52">
        <v>1064.1980000000001</v>
      </c>
      <c r="K18" s="52">
        <v>1064.1980000000001</v>
      </c>
      <c r="L18" s="34">
        <f t="shared" ref="L18:L34" si="1">SUM(H18:K18)</f>
        <v>4257.8150000000005</v>
      </c>
      <c r="M18" s="118"/>
      <c r="N18">
        <v>1065.221</v>
      </c>
      <c r="O18" s="45">
        <f t="shared" si="0"/>
        <v>0</v>
      </c>
    </row>
    <row r="19" spans="1:15" ht="17.25" customHeight="1">
      <c r="A19" s="74"/>
      <c r="B19" s="70"/>
      <c r="C19" s="79"/>
      <c r="D19" s="48" t="s">
        <v>37</v>
      </c>
      <c r="E19" s="48" t="s">
        <v>41</v>
      </c>
      <c r="F19" s="48" t="s">
        <v>61</v>
      </c>
      <c r="G19" s="49">
        <v>611</v>
      </c>
      <c r="H19" s="52">
        <v>60282.743130000003</v>
      </c>
      <c r="I19" s="52">
        <v>72944.188999999998</v>
      </c>
      <c r="J19" s="52">
        <v>72944.188999999998</v>
      </c>
      <c r="K19" s="52">
        <v>72944.188999999998</v>
      </c>
      <c r="L19" s="34">
        <f t="shared" si="1"/>
        <v>279115.31013</v>
      </c>
      <c r="M19" s="118"/>
    </row>
    <row r="20" spans="1:15" ht="17.25" customHeight="1">
      <c r="A20" s="74"/>
      <c r="B20" s="70"/>
      <c r="C20" s="79"/>
      <c r="D20" s="48" t="s">
        <v>37</v>
      </c>
      <c r="E20" s="48" t="s">
        <v>41</v>
      </c>
      <c r="F20" s="48" t="s">
        <v>61</v>
      </c>
      <c r="G20" s="49">
        <v>612</v>
      </c>
      <c r="H20" s="52">
        <f>1593.88666+22.65+42.922</f>
        <v>1659.45866</v>
      </c>
      <c r="I20" s="52">
        <v>0</v>
      </c>
      <c r="J20" s="52">
        <v>0</v>
      </c>
      <c r="K20" s="52">
        <v>0</v>
      </c>
      <c r="L20" s="34">
        <f t="shared" si="1"/>
        <v>1659.45866</v>
      </c>
      <c r="M20" s="118"/>
    </row>
    <row r="21" spans="1:15" ht="17.25" customHeight="1">
      <c r="A21" s="74"/>
      <c r="B21" s="70"/>
      <c r="C21" s="79"/>
      <c r="D21" s="48" t="s">
        <v>37</v>
      </c>
      <c r="E21" s="48" t="s">
        <v>41</v>
      </c>
      <c r="F21" s="48" t="s">
        <v>61</v>
      </c>
      <c r="G21" s="49">
        <v>621</v>
      </c>
      <c r="H21" s="52">
        <v>16272.425649999999</v>
      </c>
      <c r="I21" s="52">
        <v>20063.384999999998</v>
      </c>
      <c r="J21" s="52">
        <v>20063.384999999998</v>
      </c>
      <c r="K21" s="52">
        <v>20063.384999999998</v>
      </c>
      <c r="L21" s="34">
        <f t="shared" si="1"/>
        <v>76462.580649999989</v>
      </c>
      <c r="M21" s="118"/>
    </row>
    <row r="22" spans="1:15" ht="17.25" customHeight="1">
      <c r="A22" s="74"/>
      <c r="B22" s="70"/>
      <c r="C22" s="79"/>
      <c r="D22" s="48" t="s">
        <v>37</v>
      </c>
      <c r="E22" s="48" t="s">
        <v>41</v>
      </c>
      <c r="F22" s="48" t="s">
        <v>61</v>
      </c>
      <c r="G22" s="49">
        <v>622</v>
      </c>
      <c r="H22" s="52">
        <f>1500+45.749</f>
        <v>1545.749</v>
      </c>
      <c r="I22" s="52">
        <v>0</v>
      </c>
      <c r="J22" s="52">
        <v>0</v>
      </c>
      <c r="K22" s="52">
        <v>0</v>
      </c>
      <c r="L22" s="34">
        <f t="shared" si="1"/>
        <v>1545.749</v>
      </c>
      <c r="M22" s="118"/>
    </row>
    <row r="23" spans="1:15" ht="17.25" customHeight="1">
      <c r="A23" s="74"/>
      <c r="B23" s="70"/>
      <c r="C23" s="79"/>
      <c r="D23" s="64" t="s">
        <v>37</v>
      </c>
      <c r="E23" s="64" t="s">
        <v>41</v>
      </c>
      <c r="F23" s="64" t="s">
        <v>71</v>
      </c>
      <c r="G23" s="30" t="s">
        <v>72</v>
      </c>
      <c r="H23" s="52">
        <f>19759.8+800</f>
        <v>20559.8</v>
      </c>
      <c r="I23" s="52">
        <f>22706.16+800</f>
        <v>23506.16</v>
      </c>
      <c r="J23" s="52">
        <f t="shared" ref="J23:K23" si="2">22706.16+800</f>
        <v>23506.16</v>
      </c>
      <c r="K23" s="52">
        <f t="shared" si="2"/>
        <v>23506.16</v>
      </c>
      <c r="L23" s="34">
        <f t="shared" si="1"/>
        <v>91078.28</v>
      </c>
      <c r="M23" s="118"/>
    </row>
    <row r="24" spans="1:15" ht="17.25" customHeight="1">
      <c r="A24" s="74"/>
      <c r="B24" s="70"/>
      <c r="C24" s="79"/>
      <c r="D24" s="64" t="s">
        <v>37</v>
      </c>
      <c r="E24" s="64" t="s">
        <v>41</v>
      </c>
      <c r="F24" s="64" t="s">
        <v>101</v>
      </c>
      <c r="G24" s="30" t="s">
        <v>72</v>
      </c>
      <c r="H24" s="52">
        <v>599</v>
      </c>
      <c r="I24" s="52">
        <v>0</v>
      </c>
      <c r="J24" s="52">
        <v>0</v>
      </c>
      <c r="K24" s="52">
        <v>0</v>
      </c>
      <c r="L24" s="34">
        <f t="shared" si="1"/>
        <v>599</v>
      </c>
      <c r="M24" s="118"/>
    </row>
    <row r="25" spans="1:15" ht="17.25" customHeight="1" thickBot="1">
      <c r="A25" s="82"/>
      <c r="B25" s="89"/>
      <c r="C25" s="83"/>
      <c r="D25" s="27" t="s">
        <v>37</v>
      </c>
      <c r="E25" s="27" t="s">
        <v>41</v>
      </c>
      <c r="F25" s="27" t="s">
        <v>61</v>
      </c>
      <c r="G25" s="28">
        <v>852</v>
      </c>
      <c r="H25" s="42">
        <f>2.1+30</f>
        <v>32.1</v>
      </c>
      <c r="I25" s="42">
        <v>1.0509999999999999</v>
      </c>
      <c r="J25" s="42">
        <v>1.0509999999999999</v>
      </c>
      <c r="K25" s="42">
        <v>1.0509999999999999</v>
      </c>
      <c r="L25" s="37">
        <f t="shared" si="1"/>
        <v>35.253000000000007</v>
      </c>
      <c r="M25" s="118"/>
    </row>
    <row r="26" spans="1:15" ht="17.25" customHeight="1">
      <c r="A26" s="77" t="s">
        <v>24</v>
      </c>
      <c r="B26" s="76" t="s">
        <v>55</v>
      </c>
      <c r="C26" s="78" t="s">
        <v>18</v>
      </c>
      <c r="D26" s="16" t="s">
        <v>37</v>
      </c>
      <c r="E26" s="16" t="s">
        <v>41</v>
      </c>
      <c r="F26" s="16" t="s">
        <v>62</v>
      </c>
      <c r="G26" s="17">
        <v>111</v>
      </c>
      <c r="H26" s="41">
        <v>4105.473</v>
      </c>
      <c r="I26" s="41">
        <v>4279.6409999999996</v>
      </c>
      <c r="J26" s="41">
        <v>4279.6409999999996</v>
      </c>
      <c r="K26" s="41">
        <v>4279.6409999999996</v>
      </c>
      <c r="L26" s="33">
        <f t="shared" si="1"/>
        <v>16944.396000000001</v>
      </c>
      <c r="M26" s="118"/>
    </row>
    <row r="27" spans="1:15" ht="17.25" customHeight="1">
      <c r="A27" s="74"/>
      <c r="B27" s="70"/>
      <c r="C27" s="79"/>
      <c r="D27" s="64" t="s">
        <v>37</v>
      </c>
      <c r="E27" s="64" t="s">
        <v>42</v>
      </c>
      <c r="F27" s="64" t="s">
        <v>62</v>
      </c>
      <c r="G27" s="3">
        <v>111</v>
      </c>
      <c r="H27" s="52">
        <v>600.61900000000003</v>
      </c>
      <c r="I27" s="52">
        <v>621.72299999999996</v>
      </c>
      <c r="J27" s="52">
        <v>621.72299999999996</v>
      </c>
      <c r="K27" s="52">
        <v>621.72299999999996</v>
      </c>
      <c r="L27" s="34">
        <f t="shared" si="1"/>
        <v>2465.788</v>
      </c>
      <c r="M27" s="118"/>
    </row>
    <row r="28" spans="1:15" ht="17.25" customHeight="1">
      <c r="A28" s="74"/>
      <c r="B28" s="70"/>
      <c r="C28" s="79"/>
      <c r="D28" s="64" t="s">
        <v>37</v>
      </c>
      <c r="E28" s="64" t="s">
        <v>41</v>
      </c>
      <c r="F28" s="64" t="s">
        <v>62</v>
      </c>
      <c r="G28" s="3">
        <v>244</v>
      </c>
      <c r="H28" s="52">
        <v>570.56299999999999</v>
      </c>
      <c r="I28" s="52">
        <v>76.52</v>
      </c>
      <c r="J28" s="52">
        <v>76.52</v>
      </c>
      <c r="K28" s="52">
        <v>76.52</v>
      </c>
      <c r="L28" s="34">
        <f t="shared" si="1"/>
        <v>800.12299999999993</v>
      </c>
      <c r="M28" s="118"/>
    </row>
    <row r="29" spans="1:15" ht="17.25" customHeight="1">
      <c r="A29" s="74"/>
      <c r="B29" s="70"/>
      <c r="C29" s="79"/>
      <c r="D29" s="64" t="s">
        <v>37</v>
      </c>
      <c r="E29" s="64" t="s">
        <v>42</v>
      </c>
      <c r="F29" s="64" t="s">
        <v>62</v>
      </c>
      <c r="G29" s="3">
        <v>244</v>
      </c>
      <c r="H29" s="52">
        <v>17.390999999999998</v>
      </c>
      <c r="I29" s="52">
        <v>17.390999999999998</v>
      </c>
      <c r="J29" s="52">
        <v>17.390999999999998</v>
      </c>
      <c r="K29" s="52">
        <v>17.390999999999998</v>
      </c>
      <c r="L29" s="34">
        <f t="shared" si="1"/>
        <v>69.563999999999993</v>
      </c>
      <c r="M29" s="118"/>
    </row>
    <row r="30" spans="1:15" ht="17.25" customHeight="1">
      <c r="A30" s="74"/>
      <c r="B30" s="70"/>
      <c r="C30" s="79"/>
      <c r="D30" s="64" t="s">
        <v>37</v>
      </c>
      <c r="E30" s="64" t="s">
        <v>41</v>
      </c>
      <c r="F30" s="64" t="s">
        <v>62</v>
      </c>
      <c r="G30" s="3">
        <v>611</v>
      </c>
      <c r="H30" s="52">
        <v>72521.535000000003</v>
      </c>
      <c r="I30" s="52">
        <v>74761.281000000003</v>
      </c>
      <c r="J30" s="52">
        <v>74761.281000000003</v>
      </c>
      <c r="K30" s="52">
        <v>74761.281000000003</v>
      </c>
      <c r="L30" s="34">
        <f t="shared" si="1"/>
        <v>296805.37800000003</v>
      </c>
      <c r="M30" s="118"/>
    </row>
    <row r="31" spans="1:15" ht="17.25" customHeight="1">
      <c r="A31" s="74"/>
      <c r="B31" s="70"/>
      <c r="C31" s="79"/>
      <c r="D31" s="64" t="s">
        <v>37</v>
      </c>
      <c r="E31" s="64" t="s">
        <v>41</v>
      </c>
      <c r="F31" s="64" t="s">
        <v>62</v>
      </c>
      <c r="G31" s="3">
        <v>612</v>
      </c>
      <c r="H31" s="52">
        <v>476.52699999999999</v>
      </c>
      <c r="I31" s="52">
        <v>610.10799999999995</v>
      </c>
      <c r="J31" s="52">
        <v>610.10799999999995</v>
      </c>
      <c r="K31" s="52">
        <v>610.10799999999995</v>
      </c>
      <c r="L31" s="34">
        <f t="shared" si="1"/>
        <v>2306.8509999999997</v>
      </c>
      <c r="M31" s="118"/>
    </row>
    <row r="32" spans="1:15" ht="17.25" customHeight="1">
      <c r="A32" s="74"/>
      <c r="B32" s="70"/>
      <c r="C32" s="79"/>
      <c r="D32" s="64" t="s">
        <v>37</v>
      </c>
      <c r="E32" s="64" t="s">
        <v>41</v>
      </c>
      <c r="F32" s="64" t="s">
        <v>62</v>
      </c>
      <c r="G32" s="3">
        <v>621</v>
      </c>
      <c r="H32" s="52">
        <v>17192.191999999999</v>
      </c>
      <c r="I32" s="52">
        <v>21752.135999999999</v>
      </c>
      <c r="J32" s="52">
        <v>21752.135999999999</v>
      </c>
      <c r="K32" s="52">
        <v>21752.135999999999</v>
      </c>
      <c r="L32" s="34">
        <f t="shared" si="1"/>
        <v>82448.599999999991</v>
      </c>
      <c r="M32" s="118"/>
    </row>
    <row r="33" spans="1:13" ht="17.25" customHeight="1" thickBot="1">
      <c r="A33" s="82"/>
      <c r="B33" s="89"/>
      <c r="C33" s="83"/>
      <c r="D33" s="27" t="s">
        <v>37</v>
      </c>
      <c r="E33" s="27" t="s">
        <v>41</v>
      </c>
      <c r="F33" s="27" t="s">
        <v>62</v>
      </c>
      <c r="G33" s="28">
        <v>622</v>
      </c>
      <c r="H33" s="42">
        <v>66</v>
      </c>
      <c r="I33" s="42">
        <v>149</v>
      </c>
      <c r="J33" s="42">
        <v>149</v>
      </c>
      <c r="K33" s="42">
        <v>149</v>
      </c>
      <c r="L33" s="37">
        <f t="shared" si="1"/>
        <v>513</v>
      </c>
      <c r="M33" s="118"/>
    </row>
    <row r="34" spans="1:13" ht="79.5" customHeight="1">
      <c r="A34" s="77" t="s">
        <v>25</v>
      </c>
      <c r="B34" s="84" t="s">
        <v>77</v>
      </c>
      <c r="C34" s="55" t="s">
        <v>50</v>
      </c>
      <c r="D34" s="16" t="s">
        <v>70</v>
      </c>
      <c r="E34" s="16" t="s">
        <v>43</v>
      </c>
      <c r="F34" s="16" t="s">
        <v>63</v>
      </c>
      <c r="G34" s="17">
        <v>244</v>
      </c>
      <c r="H34" s="53">
        <v>3350.55206</v>
      </c>
      <c r="I34" s="53">
        <v>0</v>
      </c>
      <c r="J34" s="53">
        <v>0</v>
      </c>
      <c r="K34" s="53">
        <v>0</v>
      </c>
      <c r="L34" s="32">
        <f t="shared" si="1"/>
        <v>3350.55206</v>
      </c>
      <c r="M34" s="118"/>
    </row>
    <row r="35" spans="1:13" ht="54.75" customHeight="1">
      <c r="A35" s="74"/>
      <c r="B35" s="85"/>
      <c r="C35" s="125" t="s">
        <v>18</v>
      </c>
      <c r="D35" s="64" t="s">
        <v>37</v>
      </c>
      <c r="E35" s="64" t="s">
        <v>43</v>
      </c>
      <c r="F35" s="64" t="s">
        <v>63</v>
      </c>
      <c r="G35" s="3">
        <v>622</v>
      </c>
      <c r="H35" s="114">
        <f>55590-15000</f>
        <v>40590</v>
      </c>
      <c r="I35" s="153">
        <v>0</v>
      </c>
      <c r="J35" s="153">
        <v>0</v>
      </c>
      <c r="K35" s="153">
        <v>0</v>
      </c>
      <c r="L35" s="81">
        <f t="shared" ref="L35" si="3">SUM(H35:J35)</f>
        <v>40590</v>
      </c>
      <c r="M35" s="118"/>
    </row>
    <row r="36" spans="1:13" ht="22.5" customHeight="1">
      <c r="A36" s="74"/>
      <c r="B36" s="85"/>
      <c r="C36" s="121"/>
      <c r="D36" s="115" t="s">
        <v>86</v>
      </c>
      <c r="E36" s="116"/>
      <c r="F36" s="116"/>
      <c r="G36" s="116"/>
      <c r="H36" s="116"/>
      <c r="I36" s="153"/>
      <c r="J36" s="153"/>
      <c r="K36" s="153"/>
      <c r="L36" s="81"/>
      <c r="M36" s="118"/>
    </row>
    <row r="37" spans="1:13" ht="65.25" customHeight="1" thickBot="1">
      <c r="A37" s="75"/>
      <c r="B37" s="86"/>
      <c r="C37" s="152"/>
      <c r="D37" s="62" t="s">
        <v>37</v>
      </c>
      <c r="E37" s="62" t="s">
        <v>43</v>
      </c>
      <c r="F37" s="62" t="s">
        <v>63</v>
      </c>
      <c r="G37" s="18">
        <v>622</v>
      </c>
      <c r="H37" s="54">
        <v>15000</v>
      </c>
      <c r="I37" s="54">
        <v>0</v>
      </c>
      <c r="J37" s="54">
        <v>0</v>
      </c>
      <c r="K37" s="54">
        <v>0</v>
      </c>
      <c r="L37" s="63">
        <f t="shared" ref="L37:L47" si="4">SUM(H37:J37)</f>
        <v>15000</v>
      </c>
      <c r="M37" s="118"/>
    </row>
    <row r="38" spans="1:13" ht="270" customHeight="1" thickBot="1">
      <c r="A38" s="57" t="s">
        <v>26</v>
      </c>
      <c r="B38" s="59" t="s">
        <v>97</v>
      </c>
      <c r="C38" s="132" t="s">
        <v>50</v>
      </c>
      <c r="D38" s="29" t="s">
        <v>70</v>
      </c>
      <c r="E38" s="29" t="s">
        <v>43</v>
      </c>
      <c r="F38" s="29" t="s">
        <v>91</v>
      </c>
      <c r="G38" s="35">
        <v>244</v>
      </c>
      <c r="H38" s="133">
        <v>8568.6</v>
      </c>
      <c r="I38" s="133">
        <v>0</v>
      </c>
      <c r="J38" s="133">
        <v>0</v>
      </c>
      <c r="K38" s="133">
        <v>0</v>
      </c>
      <c r="L38" s="126">
        <f t="shared" ref="L38" si="5">SUM(H38:J38)</f>
        <v>8568.6</v>
      </c>
      <c r="M38" s="118"/>
    </row>
    <row r="39" spans="1:13" ht="145.5" customHeight="1" thickBot="1">
      <c r="A39" s="57" t="s">
        <v>27</v>
      </c>
      <c r="B39" s="59" t="s">
        <v>98</v>
      </c>
      <c r="C39" s="132" t="s">
        <v>50</v>
      </c>
      <c r="D39" s="29" t="s">
        <v>70</v>
      </c>
      <c r="E39" s="29" t="s">
        <v>43</v>
      </c>
      <c r="F39" s="29" t="s">
        <v>91</v>
      </c>
      <c r="G39" s="35">
        <v>412</v>
      </c>
      <c r="H39" s="133">
        <v>162649.20000000001</v>
      </c>
      <c r="I39" s="133">
        <v>0</v>
      </c>
      <c r="J39" s="133">
        <v>0</v>
      </c>
      <c r="K39" s="133">
        <v>0</v>
      </c>
      <c r="L39" s="126">
        <f t="shared" ref="L39" si="6">SUM(H39:J39)</f>
        <v>162649.20000000001</v>
      </c>
      <c r="M39" s="118"/>
    </row>
    <row r="40" spans="1:13" ht="15.75" customHeight="1">
      <c r="A40" s="77" t="s">
        <v>28</v>
      </c>
      <c r="B40" s="78" t="s">
        <v>22</v>
      </c>
      <c r="C40" s="87" t="s">
        <v>18</v>
      </c>
      <c r="D40" s="16" t="s">
        <v>37</v>
      </c>
      <c r="E40" s="16" t="s">
        <v>43</v>
      </c>
      <c r="F40" s="16" t="s">
        <v>65</v>
      </c>
      <c r="G40" s="43">
        <v>612</v>
      </c>
      <c r="H40" s="41">
        <v>99</v>
      </c>
      <c r="I40" s="41">
        <v>0</v>
      </c>
      <c r="J40" s="41">
        <v>0</v>
      </c>
      <c r="K40" s="41">
        <v>0</v>
      </c>
      <c r="L40" s="33">
        <f>SUM(H40:K40)</f>
        <v>99</v>
      </c>
      <c r="M40" s="118"/>
    </row>
    <row r="41" spans="1:13" ht="17.25" customHeight="1">
      <c r="A41" s="74"/>
      <c r="B41" s="79"/>
      <c r="C41" s="88"/>
      <c r="D41" s="64" t="s">
        <v>37</v>
      </c>
      <c r="E41" s="64" t="s">
        <v>43</v>
      </c>
      <c r="F41" s="64" t="s">
        <v>65</v>
      </c>
      <c r="G41" s="6">
        <v>622</v>
      </c>
      <c r="H41" s="52">
        <v>6010</v>
      </c>
      <c r="I41" s="52">
        <v>0</v>
      </c>
      <c r="J41" s="52">
        <v>0</v>
      </c>
      <c r="K41" s="52">
        <v>0</v>
      </c>
      <c r="L41" s="34">
        <f t="shared" ref="L41:L42" si="7">SUM(H41:K41)</f>
        <v>6010</v>
      </c>
      <c r="M41" s="118"/>
    </row>
    <row r="42" spans="1:13" ht="15.75" customHeight="1">
      <c r="A42" s="74"/>
      <c r="B42" s="79"/>
      <c r="C42" s="88"/>
      <c r="D42" s="64" t="s">
        <v>37</v>
      </c>
      <c r="E42" s="64" t="s">
        <v>43</v>
      </c>
      <c r="F42" s="64" t="s">
        <v>65</v>
      </c>
      <c r="G42" s="6">
        <v>244</v>
      </c>
      <c r="H42" s="52">
        <v>94.5</v>
      </c>
      <c r="I42" s="52">
        <v>0</v>
      </c>
      <c r="J42" s="52">
        <v>0</v>
      </c>
      <c r="K42" s="52">
        <v>0</v>
      </c>
      <c r="L42" s="34">
        <f t="shared" si="7"/>
        <v>94.5</v>
      </c>
      <c r="M42" s="118"/>
    </row>
    <row r="43" spans="1:13" ht="15" customHeight="1">
      <c r="A43" s="74"/>
      <c r="B43" s="79"/>
      <c r="C43" s="134" t="s">
        <v>50</v>
      </c>
      <c r="D43" s="64" t="s">
        <v>70</v>
      </c>
      <c r="E43" s="64" t="s">
        <v>43</v>
      </c>
      <c r="F43" s="64" t="s">
        <v>65</v>
      </c>
      <c r="G43" s="6">
        <v>244</v>
      </c>
      <c r="H43" s="52">
        <v>409.09</v>
      </c>
      <c r="I43" s="52">
        <v>0</v>
      </c>
      <c r="J43" s="52">
        <v>0</v>
      </c>
      <c r="K43" s="52">
        <v>0</v>
      </c>
      <c r="L43" s="34">
        <f>H43+I43+J43</f>
        <v>409.09</v>
      </c>
      <c r="M43" s="118"/>
    </row>
    <row r="44" spans="1:13" ht="14.25" customHeight="1">
      <c r="A44" s="74"/>
      <c r="B44" s="79"/>
      <c r="C44" s="134"/>
      <c r="D44" s="94" t="s">
        <v>92</v>
      </c>
      <c r="E44" s="94"/>
      <c r="F44" s="94"/>
      <c r="G44" s="94"/>
      <c r="H44" s="94"/>
      <c r="I44" s="94"/>
      <c r="J44" s="94"/>
      <c r="K44" s="94"/>
      <c r="L44" s="135"/>
      <c r="M44" s="118"/>
    </row>
    <row r="45" spans="1:13" ht="16.5" customHeight="1">
      <c r="A45" s="74"/>
      <c r="B45" s="79"/>
      <c r="C45" s="134"/>
      <c r="D45" s="64" t="s">
        <v>70</v>
      </c>
      <c r="E45" s="64" t="s">
        <v>43</v>
      </c>
      <c r="F45" s="64" t="s">
        <v>65</v>
      </c>
      <c r="G45" s="6">
        <v>244</v>
      </c>
      <c r="H45" s="52">
        <v>447.80644000000001</v>
      </c>
      <c r="I45" s="52">
        <v>0</v>
      </c>
      <c r="J45" s="52">
        <v>0</v>
      </c>
      <c r="K45" s="52">
        <v>0</v>
      </c>
      <c r="L45" s="34">
        <f t="shared" si="4"/>
        <v>447.80644000000001</v>
      </c>
      <c r="M45" s="118"/>
    </row>
    <row r="46" spans="1:13" ht="14.25" customHeight="1" thickBot="1">
      <c r="A46" s="82"/>
      <c r="B46" s="83"/>
      <c r="C46" s="112"/>
      <c r="D46" s="136" t="s">
        <v>92</v>
      </c>
      <c r="E46" s="136"/>
      <c r="F46" s="136"/>
      <c r="G46" s="136"/>
      <c r="H46" s="136"/>
      <c r="I46" s="136"/>
      <c r="J46" s="136"/>
      <c r="K46" s="136"/>
      <c r="L46" s="137"/>
      <c r="M46" s="118"/>
    </row>
    <row r="47" spans="1:13" ht="112.5" customHeight="1">
      <c r="A47" s="77" t="s">
        <v>56</v>
      </c>
      <c r="B47" s="138" t="s">
        <v>87</v>
      </c>
      <c r="C47" s="78" t="s">
        <v>18</v>
      </c>
      <c r="D47" s="16" t="s">
        <v>37</v>
      </c>
      <c r="E47" s="16" t="s">
        <v>41</v>
      </c>
      <c r="F47" s="39" t="s">
        <v>85</v>
      </c>
      <c r="G47" s="17">
        <v>612</v>
      </c>
      <c r="H47" s="53">
        <v>751.89746000000002</v>
      </c>
      <c r="I47" s="53">
        <v>0</v>
      </c>
      <c r="J47" s="53">
        <v>0</v>
      </c>
      <c r="K47" s="53">
        <v>0</v>
      </c>
      <c r="L47" s="32">
        <f t="shared" si="4"/>
        <v>751.89746000000002</v>
      </c>
      <c r="M47" s="118"/>
    </row>
    <row r="48" spans="1:13" s="38" customFormat="1" ht="18.75" customHeight="1" thickBot="1">
      <c r="A48" s="82"/>
      <c r="B48" s="140"/>
      <c r="C48" s="83"/>
      <c r="D48" s="141" t="s">
        <v>86</v>
      </c>
      <c r="E48" s="141"/>
      <c r="F48" s="141"/>
      <c r="G48" s="141"/>
      <c r="H48" s="141"/>
      <c r="I48" s="141"/>
      <c r="J48" s="141"/>
      <c r="K48" s="141"/>
      <c r="L48" s="142"/>
      <c r="M48" s="118"/>
    </row>
    <row r="49" spans="1:13" ht="51.75" customHeight="1">
      <c r="A49" s="77" t="s">
        <v>74</v>
      </c>
      <c r="B49" s="84" t="s">
        <v>54</v>
      </c>
      <c r="C49" s="78" t="s">
        <v>18</v>
      </c>
      <c r="D49" s="16" t="s">
        <v>37</v>
      </c>
      <c r="E49" s="16" t="s">
        <v>41</v>
      </c>
      <c r="F49" s="16" t="s">
        <v>64</v>
      </c>
      <c r="G49" s="17">
        <v>244</v>
      </c>
      <c r="H49" s="41">
        <v>652.11599999999999</v>
      </c>
      <c r="I49" s="41">
        <v>723.18399999999997</v>
      </c>
      <c r="J49" s="41">
        <v>723.18399999999997</v>
      </c>
      <c r="K49" s="41">
        <v>723.18399999999997</v>
      </c>
      <c r="L49" s="33">
        <f>SUM(H49:K49)</f>
        <v>2821.6679999999997</v>
      </c>
      <c r="M49" s="118"/>
    </row>
    <row r="50" spans="1:13" ht="44.25" customHeight="1">
      <c r="A50" s="74"/>
      <c r="B50" s="85"/>
      <c r="C50" s="79"/>
      <c r="D50" s="48" t="s">
        <v>37</v>
      </c>
      <c r="E50" s="48" t="s">
        <v>41</v>
      </c>
      <c r="F50" s="48" t="s">
        <v>64</v>
      </c>
      <c r="G50" s="49">
        <v>612</v>
      </c>
      <c r="H50" s="52">
        <f>367.536-21.736</f>
        <v>345.8</v>
      </c>
      <c r="I50" s="52">
        <v>308.25599999999997</v>
      </c>
      <c r="J50" s="52">
        <v>308.25599999999997</v>
      </c>
      <c r="K50" s="52">
        <v>308.25599999999997</v>
      </c>
      <c r="L50" s="34">
        <f t="shared" ref="L50:L67" si="8">SUM(H50:K50)</f>
        <v>1270.568</v>
      </c>
      <c r="M50" s="118"/>
    </row>
    <row r="51" spans="1:13" ht="42.75" customHeight="1">
      <c r="A51" s="74"/>
      <c r="B51" s="85"/>
      <c r="C51" s="79"/>
      <c r="D51" s="48" t="s">
        <v>37</v>
      </c>
      <c r="E51" s="48" t="s">
        <v>41</v>
      </c>
      <c r="F51" s="48" t="s">
        <v>64</v>
      </c>
      <c r="G51" s="49">
        <v>622</v>
      </c>
      <c r="H51" s="52">
        <f>94.848+17.784</f>
        <v>112.63200000000001</v>
      </c>
      <c r="I51" s="52">
        <v>118.56</v>
      </c>
      <c r="J51" s="52">
        <v>118.56</v>
      </c>
      <c r="K51" s="52">
        <v>118.56</v>
      </c>
      <c r="L51" s="34">
        <f t="shared" si="8"/>
        <v>468.31200000000001</v>
      </c>
      <c r="M51" s="118"/>
    </row>
    <row r="52" spans="1:13" ht="39" customHeight="1" thickBot="1">
      <c r="A52" s="82"/>
      <c r="B52" s="131"/>
      <c r="C52" s="83"/>
      <c r="D52" s="50" t="s">
        <v>37</v>
      </c>
      <c r="E52" s="50" t="s">
        <v>42</v>
      </c>
      <c r="F52" s="50" t="s">
        <v>64</v>
      </c>
      <c r="G52" s="51">
        <v>244</v>
      </c>
      <c r="H52" s="42">
        <v>3.952</v>
      </c>
      <c r="I52" s="42">
        <v>0</v>
      </c>
      <c r="J52" s="42">
        <v>0</v>
      </c>
      <c r="K52" s="42">
        <v>0</v>
      </c>
      <c r="L52" s="37">
        <f t="shared" si="8"/>
        <v>3.952</v>
      </c>
      <c r="M52" s="118"/>
    </row>
    <row r="53" spans="1:13" ht="28.5" customHeight="1">
      <c r="A53" s="77" t="s">
        <v>78</v>
      </c>
      <c r="B53" s="76" t="s">
        <v>75</v>
      </c>
      <c r="C53" s="78" t="s">
        <v>18</v>
      </c>
      <c r="D53" s="16" t="s">
        <v>37</v>
      </c>
      <c r="E53" s="16" t="s">
        <v>41</v>
      </c>
      <c r="F53" s="16" t="s">
        <v>76</v>
      </c>
      <c r="G53" s="17">
        <v>111</v>
      </c>
      <c r="H53" s="41">
        <v>337.71600000000001</v>
      </c>
      <c r="I53" s="41">
        <v>0</v>
      </c>
      <c r="J53" s="41">
        <v>0</v>
      </c>
      <c r="K53" s="41">
        <v>0</v>
      </c>
      <c r="L53" s="33">
        <f t="shared" si="8"/>
        <v>337.71600000000001</v>
      </c>
      <c r="M53" s="118"/>
    </row>
    <row r="54" spans="1:13" ht="36" customHeight="1">
      <c r="A54" s="74"/>
      <c r="B54" s="70"/>
      <c r="C54" s="79"/>
      <c r="D54" s="64" t="s">
        <v>37</v>
      </c>
      <c r="E54" s="64" t="s">
        <v>41</v>
      </c>
      <c r="F54" s="64" t="s">
        <v>76</v>
      </c>
      <c r="G54" s="3">
        <v>611</v>
      </c>
      <c r="H54" s="52">
        <f>4834.388+21.1-72.9</f>
        <v>4782.5880000000006</v>
      </c>
      <c r="I54" s="52">
        <v>0</v>
      </c>
      <c r="J54" s="52">
        <v>0</v>
      </c>
      <c r="K54" s="52">
        <v>0</v>
      </c>
      <c r="L54" s="34">
        <f t="shared" si="8"/>
        <v>4782.5880000000006</v>
      </c>
      <c r="M54" s="118"/>
    </row>
    <row r="55" spans="1:13" ht="30.75" customHeight="1">
      <c r="A55" s="74"/>
      <c r="B55" s="70"/>
      <c r="C55" s="79"/>
      <c r="D55" s="64" t="s">
        <v>37</v>
      </c>
      <c r="E55" s="64" t="s">
        <v>41</v>
      </c>
      <c r="F55" s="64" t="s">
        <v>76</v>
      </c>
      <c r="G55" s="3">
        <v>621</v>
      </c>
      <c r="H55" s="52">
        <f>1076.003+51.8</f>
        <v>1127.8029999999999</v>
      </c>
      <c r="I55" s="52">
        <v>0</v>
      </c>
      <c r="J55" s="52">
        <v>0</v>
      </c>
      <c r="K55" s="52">
        <v>0</v>
      </c>
      <c r="L55" s="34">
        <f t="shared" si="8"/>
        <v>1127.8029999999999</v>
      </c>
      <c r="M55" s="118"/>
    </row>
    <row r="56" spans="1:13" ht="33.75" customHeight="1">
      <c r="A56" s="74"/>
      <c r="B56" s="70"/>
      <c r="C56" s="79"/>
      <c r="D56" s="64" t="s">
        <v>37</v>
      </c>
      <c r="E56" s="64" t="s">
        <v>42</v>
      </c>
      <c r="F56" s="64" t="s">
        <v>76</v>
      </c>
      <c r="G56" s="3">
        <v>111</v>
      </c>
      <c r="H56" s="52">
        <v>70.712999999999994</v>
      </c>
      <c r="I56" s="52">
        <v>0</v>
      </c>
      <c r="J56" s="52">
        <v>0</v>
      </c>
      <c r="K56" s="52">
        <v>0</v>
      </c>
      <c r="L56" s="34">
        <f t="shared" si="8"/>
        <v>70.712999999999994</v>
      </c>
      <c r="M56" s="118"/>
    </row>
    <row r="57" spans="1:13" ht="27" customHeight="1" thickBot="1">
      <c r="A57" s="82"/>
      <c r="B57" s="89"/>
      <c r="C57" s="83"/>
      <c r="D57" s="27" t="s">
        <v>37</v>
      </c>
      <c r="E57" s="27" t="s">
        <v>42</v>
      </c>
      <c r="F57" s="27" t="s">
        <v>76</v>
      </c>
      <c r="G57" s="28">
        <v>611</v>
      </c>
      <c r="H57" s="42">
        <v>8.98</v>
      </c>
      <c r="I57" s="42">
        <v>0</v>
      </c>
      <c r="J57" s="42">
        <v>0</v>
      </c>
      <c r="K57" s="42">
        <v>0</v>
      </c>
      <c r="L57" s="37">
        <f t="shared" si="8"/>
        <v>8.98</v>
      </c>
      <c r="M57" s="118"/>
    </row>
    <row r="58" spans="1:13" ht="123.75" customHeight="1" thickBot="1">
      <c r="A58" s="57" t="s">
        <v>93</v>
      </c>
      <c r="B58" s="56" t="s">
        <v>23</v>
      </c>
      <c r="C58" s="58" t="s">
        <v>18</v>
      </c>
      <c r="D58" s="29" t="s">
        <v>37</v>
      </c>
      <c r="E58" s="29">
        <v>1004</v>
      </c>
      <c r="F58" s="29" t="s">
        <v>66</v>
      </c>
      <c r="G58" s="35">
        <v>321</v>
      </c>
      <c r="H58" s="133">
        <v>4883.1000000000004</v>
      </c>
      <c r="I58" s="133">
        <v>4883.1000000000004</v>
      </c>
      <c r="J58" s="133">
        <v>4883.1000000000004</v>
      </c>
      <c r="K58" s="133">
        <v>4883.1000000000004</v>
      </c>
      <c r="L58" s="126">
        <f t="shared" si="8"/>
        <v>19532.400000000001</v>
      </c>
      <c r="M58" s="118"/>
    </row>
    <row r="59" spans="1:13" s="13" customFormat="1" ht="49.5" customHeight="1">
      <c r="A59" s="77" t="s">
        <v>99</v>
      </c>
      <c r="B59" s="76" t="s">
        <v>79</v>
      </c>
      <c r="C59" s="78" t="s">
        <v>18</v>
      </c>
      <c r="D59" s="39" t="s">
        <v>37</v>
      </c>
      <c r="E59" s="39" t="s">
        <v>41</v>
      </c>
      <c r="F59" s="39" t="s">
        <v>80</v>
      </c>
      <c r="G59" s="40">
        <v>111</v>
      </c>
      <c r="H59" s="41">
        <v>145.01151999999999</v>
      </c>
      <c r="I59" s="41">
        <v>0</v>
      </c>
      <c r="J59" s="41">
        <v>0</v>
      </c>
      <c r="K59" s="41">
        <v>0</v>
      </c>
      <c r="L59" s="33">
        <f t="shared" si="8"/>
        <v>145.01151999999999</v>
      </c>
      <c r="M59" s="118"/>
    </row>
    <row r="60" spans="1:13" ht="28.5" customHeight="1">
      <c r="A60" s="74"/>
      <c r="B60" s="70"/>
      <c r="C60" s="79"/>
      <c r="D60" s="64" t="s">
        <v>37</v>
      </c>
      <c r="E60" s="64" t="s">
        <v>41</v>
      </c>
      <c r="F60" s="64" t="s">
        <v>80</v>
      </c>
      <c r="G60" s="3">
        <v>611</v>
      </c>
      <c r="H60" s="52">
        <v>2556.6422200000002</v>
      </c>
      <c r="I60" s="52">
        <v>0</v>
      </c>
      <c r="J60" s="52">
        <v>0</v>
      </c>
      <c r="K60" s="52">
        <v>0</v>
      </c>
      <c r="L60" s="34">
        <f t="shared" si="8"/>
        <v>2556.6422200000002</v>
      </c>
      <c r="M60" s="118"/>
    </row>
    <row r="61" spans="1:13" ht="28.5" customHeight="1" thickBot="1">
      <c r="A61" s="75"/>
      <c r="B61" s="72"/>
      <c r="C61" s="80"/>
      <c r="D61" s="62" t="s">
        <v>37</v>
      </c>
      <c r="E61" s="62" t="s">
        <v>41</v>
      </c>
      <c r="F61" s="62" t="s">
        <v>80</v>
      </c>
      <c r="G61" s="18">
        <v>621</v>
      </c>
      <c r="H61" s="129">
        <v>711.90099999999995</v>
      </c>
      <c r="I61" s="129">
        <v>0</v>
      </c>
      <c r="J61" s="129">
        <v>0</v>
      </c>
      <c r="K61" s="129">
        <v>0</v>
      </c>
      <c r="L61" s="130">
        <f t="shared" si="8"/>
        <v>711.90099999999995</v>
      </c>
      <c r="M61" s="118"/>
    </row>
    <row r="62" spans="1:13" ht="25.5" customHeight="1">
      <c r="A62" s="77" t="s">
        <v>100</v>
      </c>
      <c r="B62" s="76" t="s">
        <v>94</v>
      </c>
      <c r="C62" s="78" t="s">
        <v>18</v>
      </c>
      <c r="D62" s="16" t="s">
        <v>37</v>
      </c>
      <c r="E62" s="16" t="s">
        <v>43</v>
      </c>
      <c r="F62" s="16" t="s">
        <v>95</v>
      </c>
      <c r="G62" s="17">
        <v>612</v>
      </c>
      <c r="H62" s="41">
        <v>623.79999999999995</v>
      </c>
      <c r="I62" s="41">
        <v>0</v>
      </c>
      <c r="J62" s="41">
        <v>0</v>
      </c>
      <c r="K62" s="41">
        <v>0</v>
      </c>
      <c r="L62" s="33">
        <f t="shared" si="8"/>
        <v>623.79999999999995</v>
      </c>
      <c r="M62" s="118"/>
    </row>
    <row r="63" spans="1:13" ht="27.75" customHeight="1">
      <c r="A63" s="74"/>
      <c r="B63" s="70"/>
      <c r="C63" s="79"/>
      <c r="D63" s="64" t="s">
        <v>37</v>
      </c>
      <c r="E63" s="64" t="s">
        <v>43</v>
      </c>
      <c r="F63" s="64" t="s">
        <v>95</v>
      </c>
      <c r="G63" s="3">
        <v>622</v>
      </c>
      <c r="H63" s="52">
        <v>1986.1</v>
      </c>
      <c r="I63" s="52">
        <v>0</v>
      </c>
      <c r="J63" s="52">
        <v>0</v>
      </c>
      <c r="K63" s="52">
        <v>0</v>
      </c>
      <c r="L63" s="34">
        <f t="shared" si="8"/>
        <v>1986.1</v>
      </c>
      <c r="M63" s="118"/>
    </row>
    <row r="64" spans="1:13" ht="24.75" customHeight="1">
      <c r="A64" s="74"/>
      <c r="B64" s="70"/>
      <c r="C64" s="79"/>
      <c r="D64" s="64" t="s">
        <v>37</v>
      </c>
      <c r="E64" s="64" t="s">
        <v>43</v>
      </c>
      <c r="F64" s="64" t="s">
        <v>95</v>
      </c>
      <c r="G64" s="3">
        <v>244</v>
      </c>
      <c r="H64" s="52">
        <v>650.5</v>
      </c>
      <c r="I64" s="52">
        <v>0</v>
      </c>
      <c r="J64" s="52">
        <v>0</v>
      </c>
      <c r="K64" s="52">
        <v>0</v>
      </c>
      <c r="L64" s="34">
        <f t="shared" si="8"/>
        <v>650.5</v>
      </c>
      <c r="M64" s="118"/>
    </row>
    <row r="65" spans="1:15" ht="18" customHeight="1">
      <c r="A65" s="74"/>
      <c r="B65" s="70"/>
      <c r="C65" s="79"/>
      <c r="D65" s="64" t="s">
        <v>37</v>
      </c>
      <c r="E65" s="64" t="s">
        <v>43</v>
      </c>
      <c r="F65" s="64" t="s">
        <v>96</v>
      </c>
      <c r="G65" s="3">
        <v>612</v>
      </c>
      <c r="H65" s="52">
        <v>6.2380000000000004</v>
      </c>
      <c r="I65" s="52">
        <v>0</v>
      </c>
      <c r="J65" s="52">
        <v>0</v>
      </c>
      <c r="K65" s="52">
        <v>0</v>
      </c>
      <c r="L65" s="34">
        <f t="shared" si="8"/>
        <v>6.2380000000000004</v>
      </c>
      <c r="M65" s="118"/>
    </row>
    <row r="66" spans="1:15" ht="18" customHeight="1">
      <c r="A66" s="74"/>
      <c r="B66" s="70"/>
      <c r="C66" s="79"/>
      <c r="D66" s="64" t="s">
        <v>37</v>
      </c>
      <c r="E66" s="64" t="s">
        <v>43</v>
      </c>
      <c r="F66" s="64" t="s">
        <v>96</v>
      </c>
      <c r="G66" s="3">
        <v>622</v>
      </c>
      <c r="H66" s="52">
        <v>19.861000000000001</v>
      </c>
      <c r="I66" s="52">
        <v>0</v>
      </c>
      <c r="J66" s="52">
        <v>0</v>
      </c>
      <c r="K66" s="52">
        <v>0</v>
      </c>
      <c r="L66" s="34">
        <f t="shared" si="8"/>
        <v>19.861000000000001</v>
      </c>
      <c r="M66" s="118"/>
    </row>
    <row r="67" spans="1:15" ht="18" customHeight="1" thickBot="1">
      <c r="A67" s="75"/>
      <c r="B67" s="72"/>
      <c r="C67" s="80"/>
      <c r="D67" s="62" t="s">
        <v>37</v>
      </c>
      <c r="E67" s="62" t="s">
        <v>43</v>
      </c>
      <c r="F67" s="62" t="s">
        <v>96</v>
      </c>
      <c r="G67" s="18">
        <v>244</v>
      </c>
      <c r="H67" s="129">
        <v>6.5049999999999999</v>
      </c>
      <c r="I67" s="129">
        <v>0</v>
      </c>
      <c r="J67" s="129">
        <v>0</v>
      </c>
      <c r="K67" s="129">
        <v>0</v>
      </c>
      <c r="L67" s="130">
        <f t="shared" si="8"/>
        <v>6.5049999999999999</v>
      </c>
      <c r="M67" s="118"/>
    </row>
    <row r="68" spans="1:15">
      <c r="A68" s="143" t="s">
        <v>13</v>
      </c>
      <c r="B68" s="144"/>
      <c r="C68" s="145"/>
      <c r="D68" s="15"/>
      <c r="E68" s="25"/>
      <c r="F68" s="25"/>
      <c r="G68" s="25"/>
      <c r="H68" s="146">
        <f>SUM(H16:H67)</f>
        <v>457138.81666999991</v>
      </c>
      <c r="I68" s="146">
        <f t="shared" ref="I68:K68" si="9">SUM(I16:I67)</f>
        <v>228587.12500000003</v>
      </c>
      <c r="J68" s="146">
        <f t="shared" si="9"/>
        <v>228587.12500000003</v>
      </c>
      <c r="K68" s="146">
        <f t="shared" si="9"/>
        <v>228587.12500000003</v>
      </c>
      <c r="L68" s="146">
        <f>SUM(L16:L67)</f>
        <v>1142900.1916699999</v>
      </c>
      <c r="M68" s="119"/>
    </row>
    <row r="69" spans="1:15" ht="15.75" thickBot="1">
      <c r="A69" s="122" t="s">
        <v>12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4"/>
    </row>
    <row r="70" spans="1:15" s="13" customFormat="1" ht="17.25" customHeight="1">
      <c r="A70" s="107" t="s">
        <v>30</v>
      </c>
      <c r="B70" s="101" t="s">
        <v>48</v>
      </c>
      <c r="C70" s="78" t="s">
        <v>18</v>
      </c>
      <c r="D70" s="39" t="s">
        <v>37</v>
      </c>
      <c r="E70" s="39" t="s">
        <v>42</v>
      </c>
      <c r="F70" s="39" t="s">
        <v>61</v>
      </c>
      <c r="G70" s="40">
        <v>111</v>
      </c>
      <c r="H70" s="41">
        <v>3396.9170600000002</v>
      </c>
      <c r="I70" s="41">
        <v>3881.7489999999998</v>
      </c>
      <c r="J70" s="41">
        <v>3881.7489999999998</v>
      </c>
      <c r="K70" s="41">
        <v>3881.7489999999998</v>
      </c>
      <c r="L70" s="33">
        <f t="shared" ref="L70:L85" si="10">SUM(H70:K70)</f>
        <v>15042.164059999999</v>
      </c>
      <c r="M70" s="90" t="s">
        <v>106</v>
      </c>
      <c r="N70" s="13">
        <v>3448.4770600000002</v>
      </c>
      <c r="O70" s="46">
        <f>N70-H70</f>
        <v>51.559999999999945</v>
      </c>
    </row>
    <row r="71" spans="1:15" ht="17.25" customHeight="1">
      <c r="A71" s="108"/>
      <c r="B71" s="102"/>
      <c r="C71" s="79"/>
      <c r="D71" s="64" t="s">
        <v>37</v>
      </c>
      <c r="E71" s="64" t="s">
        <v>42</v>
      </c>
      <c r="F71" s="64" t="s">
        <v>61</v>
      </c>
      <c r="G71" s="3">
        <v>112</v>
      </c>
      <c r="H71" s="52">
        <v>6.04</v>
      </c>
      <c r="I71" s="52">
        <v>1.56</v>
      </c>
      <c r="J71" s="52">
        <v>1.56</v>
      </c>
      <c r="K71" s="52">
        <v>1.56</v>
      </c>
      <c r="L71" s="34">
        <f t="shared" si="10"/>
        <v>10.72</v>
      </c>
      <c r="M71" s="91"/>
    </row>
    <row r="72" spans="1:15" ht="17.25" customHeight="1">
      <c r="A72" s="108"/>
      <c r="B72" s="102"/>
      <c r="C72" s="79"/>
      <c r="D72" s="64" t="s">
        <v>37</v>
      </c>
      <c r="E72" s="64" t="s">
        <v>42</v>
      </c>
      <c r="F72" s="64" t="s">
        <v>61</v>
      </c>
      <c r="G72" s="3">
        <v>244</v>
      </c>
      <c r="H72" s="52">
        <v>4726.5295100000003</v>
      </c>
      <c r="I72" s="52">
        <v>4470.3119999999999</v>
      </c>
      <c r="J72" s="52">
        <v>4470.3119999999999</v>
      </c>
      <c r="K72" s="52">
        <v>4470.3119999999999</v>
      </c>
      <c r="L72" s="34">
        <f t="shared" si="10"/>
        <v>18137.465510000002</v>
      </c>
      <c r="M72" s="91"/>
    </row>
    <row r="73" spans="1:15" ht="17.25" customHeight="1">
      <c r="A73" s="108"/>
      <c r="B73" s="102"/>
      <c r="C73" s="79"/>
      <c r="D73" s="64" t="s">
        <v>37</v>
      </c>
      <c r="E73" s="64" t="s">
        <v>42</v>
      </c>
      <c r="F73" s="64" t="s">
        <v>61</v>
      </c>
      <c r="G73" s="3">
        <v>611</v>
      </c>
      <c r="H73" s="52">
        <v>56602.106480000002</v>
      </c>
      <c r="I73" s="52">
        <v>58054.786999999997</v>
      </c>
      <c r="J73" s="52">
        <v>58054.786999999997</v>
      </c>
      <c r="K73" s="52">
        <v>58054.786999999997</v>
      </c>
      <c r="L73" s="34">
        <f t="shared" si="10"/>
        <v>230766.46747999999</v>
      </c>
      <c r="M73" s="91"/>
    </row>
    <row r="74" spans="1:15" ht="17.25" customHeight="1">
      <c r="A74" s="108"/>
      <c r="B74" s="102"/>
      <c r="C74" s="79"/>
      <c r="D74" s="64" t="s">
        <v>37</v>
      </c>
      <c r="E74" s="64" t="s">
        <v>42</v>
      </c>
      <c r="F74" s="64" t="s">
        <v>61</v>
      </c>
      <c r="G74" s="3">
        <v>612</v>
      </c>
      <c r="H74" s="52">
        <v>1450.19055</v>
      </c>
      <c r="I74" s="52">
        <v>142.19999999999999</v>
      </c>
      <c r="J74" s="52">
        <v>142.19999999999999</v>
      </c>
      <c r="K74" s="52">
        <v>142.19999999999999</v>
      </c>
      <c r="L74" s="34">
        <f t="shared" si="10"/>
        <v>1876.7905500000002</v>
      </c>
      <c r="M74" s="91"/>
    </row>
    <row r="75" spans="1:15" ht="17.25" customHeight="1">
      <c r="A75" s="108"/>
      <c r="B75" s="102"/>
      <c r="C75" s="79"/>
      <c r="D75" s="64" t="s">
        <v>37</v>
      </c>
      <c r="E75" s="64" t="s">
        <v>42</v>
      </c>
      <c r="F75" s="64" t="s">
        <v>61</v>
      </c>
      <c r="G75" s="3">
        <v>621</v>
      </c>
      <c r="H75" s="52">
        <v>11005.827660000001</v>
      </c>
      <c r="I75" s="52">
        <v>11690.519</v>
      </c>
      <c r="J75" s="52">
        <v>11690.519</v>
      </c>
      <c r="K75" s="52">
        <v>11690.519</v>
      </c>
      <c r="L75" s="34">
        <f t="shared" si="10"/>
        <v>46077.384660000003</v>
      </c>
      <c r="M75" s="91"/>
    </row>
    <row r="76" spans="1:15" ht="17.25" customHeight="1">
      <c r="A76" s="108"/>
      <c r="B76" s="102"/>
      <c r="C76" s="79"/>
      <c r="D76" s="64" t="s">
        <v>37</v>
      </c>
      <c r="E76" s="64" t="s">
        <v>42</v>
      </c>
      <c r="F76" s="64" t="s">
        <v>71</v>
      </c>
      <c r="G76" s="3" t="s">
        <v>72</v>
      </c>
      <c r="H76" s="52">
        <v>804.06</v>
      </c>
      <c r="I76" s="52">
        <v>804.06</v>
      </c>
      <c r="J76" s="52">
        <v>804.06</v>
      </c>
      <c r="K76" s="52">
        <v>804.06</v>
      </c>
      <c r="L76" s="34">
        <f t="shared" si="10"/>
        <v>3216.24</v>
      </c>
      <c r="M76" s="91"/>
    </row>
    <row r="77" spans="1:15" ht="17.25" customHeight="1">
      <c r="A77" s="108"/>
      <c r="B77" s="102"/>
      <c r="C77" s="79"/>
      <c r="D77" s="64" t="s">
        <v>37</v>
      </c>
      <c r="E77" s="64" t="s">
        <v>42</v>
      </c>
      <c r="F77" s="64" t="s">
        <v>101</v>
      </c>
      <c r="G77" s="3" t="s">
        <v>72</v>
      </c>
      <c r="H77" s="52">
        <v>200</v>
      </c>
      <c r="I77" s="52">
        <v>0</v>
      </c>
      <c r="J77" s="52">
        <v>0</v>
      </c>
      <c r="K77" s="52">
        <v>0</v>
      </c>
      <c r="L77" s="34">
        <f t="shared" si="10"/>
        <v>200</v>
      </c>
      <c r="M77" s="91"/>
    </row>
    <row r="78" spans="1:15" ht="17.25" customHeight="1" thickBot="1">
      <c r="A78" s="109"/>
      <c r="B78" s="103"/>
      <c r="C78" s="80"/>
      <c r="D78" s="62" t="s">
        <v>37</v>
      </c>
      <c r="E78" s="62" t="s">
        <v>42</v>
      </c>
      <c r="F78" s="62" t="s">
        <v>61</v>
      </c>
      <c r="G78" s="18">
        <v>852</v>
      </c>
      <c r="H78" s="129">
        <v>7.8588300000000002</v>
      </c>
      <c r="I78" s="129">
        <v>0.63300000000000001</v>
      </c>
      <c r="J78" s="129">
        <v>0.63300000000000001</v>
      </c>
      <c r="K78" s="129">
        <v>0.63300000000000001</v>
      </c>
      <c r="L78" s="130">
        <f t="shared" si="10"/>
        <v>9.7578299999999984</v>
      </c>
      <c r="M78" s="91"/>
    </row>
    <row r="79" spans="1:15" ht="17.25" customHeight="1">
      <c r="A79" s="107" t="s">
        <v>31</v>
      </c>
      <c r="B79" s="101" t="s">
        <v>49</v>
      </c>
      <c r="C79" s="78" t="s">
        <v>18</v>
      </c>
      <c r="D79" s="16" t="s">
        <v>37</v>
      </c>
      <c r="E79" s="16" t="s">
        <v>42</v>
      </c>
      <c r="F79" s="16" t="s">
        <v>67</v>
      </c>
      <c r="G79" s="17">
        <v>111</v>
      </c>
      <c r="H79" s="41">
        <v>6063.3389999999999</v>
      </c>
      <c r="I79" s="41">
        <v>6530.7161100000003</v>
      </c>
      <c r="J79" s="41">
        <v>6530.7161100000003</v>
      </c>
      <c r="K79" s="41">
        <v>6530.7161100000003</v>
      </c>
      <c r="L79" s="33">
        <f t="shared" si="10"/>
        <v>25655.487330000004</v>
      </c>
      <c r="M79" s="91"/>
    </row>
    <row r="80" spans="1:15" ht="17.25" customHeight="1">
      <c r="A80" s="108"/>
      <c r="B80" s="102"/>
      <c r="C80" s="79"/>
      <c r="D80" s="64" t="s">
        <v>37</v>
      </c>
      <c r="E80" s="64" t="s">
        <v>42</v>
      </c>
      <c r="F80" s="64" t="s">
        <v>67</v>
      </c>
      <c r="G80" s="3">
        <v>112</v>
      </c>
      <c r="H80" s="52">
        <v>30.75</v>
      </c>
      <c r="I80" s="52">
        <v>36.503999999999998</v>
      </c>
      <c r="J80" s="52">
        <v>36.503999999999998</v>
      </c>
      <c r="K80" s="52">
        <v>36.503999999999998</v>
      </c>
      <c r="L80" s="34">
        <f t="shared" si="10"/>
        <v>140.26199999999997</v>
      </c>
      <c r="M80" s="91"/>
    </row>
    <row r="81" spans="1:13" ht="17.25" customHeight="1">
      <c r="A81" s="108"/>
      <c r="B81" s="102"/>
      <c r="C81" s="79"/>
      <c r="D81" s="64" t="s">
        <v>37</v>
      </c>
      <c r="E81" s="64" t="s">
        <v>42</v>
      </c>
      <c r="F81" s="64" t="s">
        <v>67</v>
      </c>
      <c r="G81" s="3">
        <v>244</v>
      </c>
      <c r="H81" s="52">
        <v>291.91300000000001</v>
      </c>
      <c r="I81" s="52">
        <v>7608.6638400000002</v>
      </c>
      <c r="J81" s="52">
        <v>7608.6638400000002</v>
      </c>
      <c r="K81" s="52">
        <v>7608.6638400000002</v>
      </c>
      <c r="L81" s="34">
        <f t="shared" si="10"/>
        <v>23117.90452</v>
      </c>
      <c r="M81" s="91"/>
    </row>
    <row r="82" spans="1:13" ht="17.25" customHeight="1">
      <c r="A82" s="108"/>
      <c r="B82" s="102"/>
      <c r="C82" s="79"/>
      <c r="D82" s="64" t="s">
        <v>37</v>
      </c>
      <c r="E82" s="64" t="s">
        <v>42</v>
      </c>
      <c r="F82" s="64" t="s">
        <v>67</v>
      </c>
      <c r="G82" s="3">
        <v>611</v>
      </c>
      <c r="H82" s="52">
        <v>114430.359</v>
      </c>
      <c r="I82" s="52">
        <v>125562.92995999999</v>
      </c>
      <c r="J82" s="52">
        <v>125562.92995999999</v>
      </c>
      <c r="K82" s="52">
        <v>125562.92995999999</v>
      </c>
      <c r="L82" s="34">
        <f t="shared" si="10"/>
        <v>491119.14887999994</v>
      </c>
      <c r="M82" s="91"/>
    </row>
    <row r="83" spans="1:13" ht="17.25" customHeight="1">
      <c r="A83" s="108"/>
      <c r="B83" s="102"/>
      <c r="C83" s="79"/>
      <c r="D83" s="64" t="s">
        <v>37</v>
      </c>
      <c r="E83" s="64" t="s">
        <v>42</v>
      </c>
      <c r="F83" s="64" t="s">
        <v>67</v>
      </c>
      <c r="G83" s="3">
        <v>612</v>
      </c>
      <c r="H83" s="52">
        <v>2185.6950000000002</v>
      </c>
      <c r="I83" s="52">
        <v>2055.5320000000002</v>
      </c>
      <c r="J83" s="52">
        <v>2055.5320000000002</v>
      </c>
      <c r="K83" s="52">
        <v>2055.5320000000002</v>
      </c>
      <c r="L83" s="34">
        <f t="shared" si="10"/>
        <v>8352.2910000000011</v>
      </c>
      <c r="M83" s="91"/>
    </row>
    <row r="84" spans="1:13" ht="17.25" customHeight="1">
      <c r="A84" s="108"/>
      <c r="B84" s="102"/>
      <c r="C84" s="79"/>
      <c r="D84" s="64" t="s">
        <v>37</v>
      </c>
      <c r="E84" s="64" t="s">
        <v>42</v>
      </c>
      <c r="F84" s="64" t="s">
        <v>67</v>
      </c>
      <c r="G84" s="3">
        <v>621</v>
      </c>
      <c r="H84" s="52">
        <v>26085.164000000001</v>
      </c>
      <c r="I84" s="52">
        <v>28980.054090000001</v>
      </c>
      <c r="J84" s="52">
        <v>28980.054090000001</v>
      </c>
      <c r="K84" s="52">
        <v>28980.054090000001</v>
      </c>
      <c r="L84" s="34">
        <f t="shared" si="10"/>
        <v>113025.32627000001</v>
      </c>
      <c r="M84" s="91"/>
    </row>
    <row r="85" spans="1:13" ht="17.25" customHeight="1" thickBot="1">
      <c r="A85" s="109"/>
      <c r="B85" s="103"/>
      <c r="C85" s="80"/>
      <c r="D85" s="62" t="s">
        <v>37</v>
      </c>
      <c r="E85" s="62" t="s">
        <v>42</v>
      </c>
      <c r="F85" s="62" t="s">
        <v>67</v>
      </c>
      <c r="G85" s="18">
        <v>622</v>
      </c>
      <c r="H85" s="129">
        <v>531.58000000000004</v>
      </c>
      <c r="I85" s="129">
        <v>666</v>
      </c>
      <c r="J85" s="129">
        <v>666</v>
      </c>
      <c r="K85" s="129">
        <v>666</v>
      </c>
      <c r="L85" s="130">
        <f t="shared" si="10"/>
        <v>2529.58</v>
      </c>
      <c r="M85" s="92"/>
    </row>
    <row r="86" spans="1:13" ht="114.75" customHeight="1">
      <c r="A86" s="77" t="s">
        <v>32</v>
      </c>
      <c r="B86" s="138" t="s">
        <v>40</v>
      </c>
      <c r="C86" s="78" t="s">
        <v>18</v>
      </c>
      <c r="D86" s="16" t="s">
        <v>37</v>
      </c>
      <c r="E86" s="16" t="s">
        <v>42</v>
      </c>
      <c r="F86" s="39" t="s">
        <v>85</v>
      </c>
      <c r="G86" s="17">
        <v>612</v>
      </c>
      <c r="H86" s="53">
        <f>2800.19526+39.52612</f>
        <v>2839.72138</v>
      </c>
      <c r="I86" s="53">
        <v>0</v>
      </c>
      <c r="J86" s="53">
        <v>0</v>
      </c>
      <c r="K86" s="53">
        <v>0</v>
      </c>
      <c r="L86" s="32">
        <f t="shared" ref="L86" si="11">SUM(H86:J86)</f>
        <v>2839.72138</v>
      </c>
      <c r="M86" s="90"/>
    </row>
    <row r="87" spans="1:13" ht="18" customHeight="1" thickBot="1">
      <c r="A87" s="75"/>
      <c r="B87" s="139"/>
      <c r="C87" s="80"/>
      <c r="D87" s="93" t="s">
        <v>86</v>
      </c>
      <c r="E87" s="120"/>
      <c r="F87" s="120"/>
      <c r="G87" s="120"/>
      <c r="H87" s="120"/>
      <c r="I87" s="120"/>
      <c r="J87" s="120"/>
      <c r="K87" s="120"/>
      <c r="L87" s="148"/>
      <c r="M87" s="91"/>
    </row>
    <row r="88" spans="1:13" ht="49.5" customHeight="1">
      <c r="A88" s="77" t="s">
        <v>33</v>
      </c>
      <c r="B88" s="101" t="s">
        <v>29</v>
      </c>
      <c r="C88" s="78" t="s">
        <v>18</v>
      </c>
      <c r="D88" s="16" t="s">
        <v>37</v>
      </c>
      <c r="E88" s="16" t="s">
        <v>44</v>
      </c>
      <c r="F88" s="16" t="s">
        <v>68</v>
      </c>
      <c r="G88" s="17">
        <v>244</v>
      </c>
      <c r="H88" s="41">
        <v>463.685</v>
      </c>
      <c r="I88" s="41">
        <v>1971.23</v>
      </c>
      <c r="J88" s="41">
        <v>1971.23</v>
      </c>
      <c r="K88" s="41">
        <v>1971.23</v>
      </c>
      <c r="L88" s="33">
        <f t="shared" ref="L88:L96" si="12">SUM(H88:K88)</f>
        <v>6377.375</v>
      </c>
      <c r="M88" s="105" t="s">
        <v>107</v>
      </c>
    </row>
    <row r="89" spans="1:13" ht="51.75" customHeight="1">
      <c r="A89" s="74"/>
      <c r="B89" s="102"/>
      <c r="C89" s="79"/>
      <c r="D89" s="64" t="s">
        <v>37</v>
      </c>
      <c r="E89" s="64" t="s">
        <v>44</v>
      </c>
      <c r="F89" s="64" t="s">
        <v>68</v>
      </c>
      <c r="G89" s="3">
        <v>612</v>
      </c>
      <c r="H89" s="52">
        <v>6028.6310000000003</v>
      </c>
      <c r="I89" s="52">
        <v>5264.9889999999996</v>
      </c>
      <c r="J89" s="52">
        <v>5264.9889999999996</v>
      </c>
      <c r="K89" s="52">
        <v>5264.9889999999996</v>
      </c>
      <c r="L89" s="34">
        <f t="shared" si="12"/>
        <v>21823.597999999998</v>
      </c>
      <c r="M89" s="105"/>
    </row>
    <row r="90" spans="1:13" ht="44.25" customHeight="1" thickBot="1">
      <c r="A90" s="82"/>
      <c r="B90" s="110"/>
      <c r="C90" s="83"/>
      <c r="D90" s="27" t="s">
        <v>37</v>
      </c>
      <c r="E90" s="27" t="s">
        <v>44</v>
      </c>
      <c r="F90" s="27" t="s">
        <v>68</v>
      </c>
      <c r="G90" s="28">
        <v>622</v>
      </c>
      <c r="H90" s="42">
        <v>734.18399999999997</v>
      </c>
      <c r="I90" s="42">
        <v>761.88099999999997</v>
      </c>
      <c r="J90" s="42">
        <v>761.88099999999997</v>
      </c>
      <c r="K90" s="42">
        <v>761.88099999999997</v>
      </c>
      <c r="L90" s="37">
        <f t="shared" si="12"/>
        <v>3019.8269999999998</v>
      </c>
      <c r="M90" s="106"/>
    </row>
    <row r="91" spans="1:13" ht="46.5" customHeight="1" thickBot="1">
      <c r="A91" s="57" t="s">
        <v>38</v>
      </c>
      <c r="B91" s="154" t="s">
        <v>39</v>
      </c>
      <c r="C91" s="155"/>
      <c r="D91" s="29" t="s">
        <v>37</v>
      </c>
      <c r="E91" s="156" t="s">
        <v>47</v>
      </c>
      <c r="F91" s="156" t="s">
        <v>47</v>
      </c>
      <c r="G91" s="156" t="s">
        <v>47</v>
      </c>
      <c r="H91" s="157">
        <v>0</v>
      </c>
      <c r="I91" s="157">
        <v>0</v>
      </c>
      <c r="J91" s="157">
        <v>0</v>
      </c>
      <c r="K91" s="157">
        <v>0</v>
      </c>
      <c r="L91" s="157">
        <f>SUM(H91:K91)</f>
        <v>0</v>
      </c>
      <c r="M91" s="158"/>
    </row>
    <row r="92" spans="1:13" s="13" customFormat="1" ht="39.75" customHeight="1">
      <c r="A92" s="77" t="s">
        <v>81</v>
      </c>
      <c r="B92" s="76" t="s">
        <v>79</v>
      </c>
      <c r="C92" s="78" t="s">
        <v>18</v>
      </c>
      <c r="D92" s="39" t="s">
        <v>37</v>
      </c>
      <c r="E92" s="39" t="s">
        <v>42</v>
      </c>
      <c r="F92" s="39" t="s">
        <v>80</v>
      </c>
      <c r="G92" s="40">
        <v>111</v>
      </c>
      <c r="H92" s="41">
        <v>392.68293999999997</v>
      </c>
      <c r="I92" s="41">
        <v>0</v>
      </c>
      <c r="J92" s="41">
        <v>0</v>
      </c>
      <c r="K92" s="41">
        <v>0</v>
      </c>
      <c r="L92" s="41">
        <f t="shared" si="12"/>
        <v>392.68293999999997</v>
      </c>
      <c r="M92" s="159"/>
    </row>
    <row r="93" spans="1:13" ht="39.75" customHeight="1">
      <c r="A93" s="74"/>
      <c r="B93" s="70"/>
      <c r="C93" s="79"/>
      <c r="D93" s="64" t="s">
        <v>37</v>
      </c>
      <c r="E93" s="64" t="s">
        <v>42</v>
      </c>
      <c r="F93" s="64" t="s">
        <v>80</v>
      </c>
      <c r="G93" s="3">
        <v>611</v>
      </c>
      <c r="H93" s="52">
        <v>2254.4652299999998</v>
      </c>
      <c r="I93" s="52">
        <v>0</v>
      </c>
      <c r="J93" s="52">
        <v>0</v>
      </c>
      <c r="K93" s="52">
        <v>0</v>
      </c>
      <c r="L93" s="52">
        <f t="shared" si="12"/>
        <v>2254.4652299999998</v>
      </c>
      <c r="M93" s="160"/>
    </row>
    <row r="94" spans="1:13" ht="27" customHeight="1" thickBot="1">
      <c r="A94" s="75"/>
      <c r="B94" s="72"/>
      <c r="C94" s="80"/>
      <c r="D94" s="62" t="s">
        <v>37</v>
      </c>
      <c r="E94" s="62" t="s">
        <v>42</v>
      </c>
      <c r="F94" s="62" t="s">
        <v>80</v>
      </c>
      <c r="G94" s="18">
        <v>621</v>
      </c>
      <c r="H94" s="129">
        <v>439</v>
      </c>
      <c r="I94" s="129">
        <v>0</v>
      </c>
      <c r="J94" s="129">
        <v>0</v>
      </c>
      <c r="K94" s="129">
        <v>0</v>
      </c>
      <c r="L94" s="129">
        <f t="shared" si="12"/>
        <v>439</v>
      </c>
      <c r="M94" s="161"/>
    </row>
    <row r="95" spans="1:13" ht="34.5" customHeight="1">
      <c r="A95" s="73" t="s">
        <v>89</v>
      </c>
      <c r="B95" s="71" t="s">
        <v>88</v>
      </c>
      <c r="C95" s="149" t="s">
        <v>18</v>
      </c>
      <c r="D95" s="15" t="s">
        <v>37</v>
      </c>
      <c r="E95" s="15" t="s">
        <v>42</v>
      </c>
      <c r="F95" s="15" t="s">
        <v>90</v>
      </c>
      <c r="G95" s="19">
        <v>111</v>
      </c>
      <c r="H95" s="128">
        <v>9.5718899999999998</v>
      </c>
      <c r="I95" s="128">
        <v>0</v>
      </c>
      <c r="J95" s="128">
        <v>0</v>
      </c>
      <c r="K95" s="128">
        <v>0</v>
      </c>
      <c r="L95" s="36">
        <f t="shared" si="12"/>
        <v>9.5718899999999998</v>
      </c>
      <c r="M95" s="91"/>
    </row>
    <row r="96" spans="1:13" ht="27" customHeight="1" thickBot="1">
      <c r="A96" s="75"/>
      <c r="B96" s="72"/>
      <c r="C96" s="111"/>
      <c r="D96" s="62" t="s">
        <v>37</v>
      </c>
      <c r="E96" s="62"/>
      <c r="F96" s="62"/>
      <c r="G96" s="18"/>
      <c r="H96" s="129">
        <v>0</v>
      </c>
      <c r="I96" s="129">
        <v>0</v>
      </c>
      <c r="J96" s="129">
        <v>0</v>
      </c>
      <c r="K96" s="129">
        <v>0</v>
      </c>
      <c r="L96" s="130">
        <f t="shared" si="12"/>
        <v>0</v>
      </c>
      <c r="M96" s="92"/>
    </row>
    <row r="97" spans="1:13">
      <c r="A97" s="113" t="s">
        <v>14</v>
      </c>
      <c r="B97" s="113"/>
      <c r="C97" s="113"/>
      <c r="D97" s="25"/>
      <c r="E97" s="25"/>
      <c r="F97" s="25"/>
      <c r="G97" s="25"/>
      <c r="H97" s="146">
        <f>SUM(H70:H96)</f>
        <v>240980.27152999997</v>
      </c>
      <c r="I97" s="146">
        <f t="shared" ref="I97:L97" si="13">SUM(I70:I96)</f>
        <v>258484.31999999998</v>
      </c>
      <c r="J97" s="146">
        <f t="shared" si="13"/>
        <v>258484.31999999998</v>
      </c>
      <c r="K97" s="146">
        <f t="shared" si="13"/>
        <v>258484.31999999998</v>
      </c>
      <c r="L97" s="146">
        <f t="shared" si="13"/>
        <v>1016433.2315299998</v>
      </c>
      <c r="M97" s="147"/>
    </row>
    <row r="98" spans="1:13" ht="15.75" thickBot="1">
      <c r="A98" s="67" t="s">
        <v>57</v>
      </c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100"/>
    </row>
    <row r="99" spans="1:13" ht="24" customHeight="1">
      <c r="A99" s="77" t="s">
        <v>34</v>
      </c>
      <c r="B99" s="101" t="s">
        <v>46</v>
      </c>
      <c r="C99" s="78" t="s">
        <v>18</v>
      </c>
      <c r="D99" s="16" t="s">
        <v>37</v>
      </c>
      <c r="E99" s="20" t="s">
        <v>47</v>
      </c>
      <c r="F99" s="20" t="s">
        <v>47</v>
      </c>
      <c r="G99" s="20" t="s">
        <v>47</v>
      </c>
      <c r="H99" s="41">
        <v>0</v>
      </c>
      <c r="I99" s="41">
        <v>0</v>
      </c>
      <c r="J99" s="41">
        <v>0</v>
      </c>
      <c r="K99" s="41">
        <v>0</v>
      </c>
      <c r="L99" s="33">
        <f t="shared" ref="L99:L102" si="14">SUM(H99:K99)</f>
        <v>0</v>
      </c>
      <c r="M99" s="104" t="s">
        <v>108</v>
      </c>
    </row>
    <row r="100" spans="1:13" ht="24" customHeight="1">
      <c r="A100" s="74"/>
      <c r="B100" s="102"/>
      <c r="C100" s="79"/>
      <c r="D100" s="64" t="s">
        <v>37</v>
      </c>
      <c r="E100" s="22" t="s">
        <v>47</v>
      </c>
      <c r="F100" s="22" t="s">
        <v>47</v>
      </c>
      <c r="G100" s="22" t="s">
        <v>47</v>
      </c>
      <c r="H100" s="52">
        <v>0</v>
      </c>
      <c r="I100" s="52">
        <v>0</v>
      </c>
      <c r="J100" s="52">
        <v>0</v>
      </c>
      <c r="K100" s="52">
        <v>0</v>
      </c>
      <c r="L100" s="34">
        <f t="shared" si="14"/>
        <v>0</v>
      </c>
      <c r="M100" s="104"/>
    </row>
    <row r="101" spans="1:13" ht="24" customHeight="1">
      <c r="A101" s="74"/>
      <c r="B101" s="102"/>
      <c r="C101" s="79"/>
      <c r="D101" s="64" t="s">
        <v>37</v>
      </c>
      <c r="E101" s="22" t="s">
        <v>47</v>
      </c>
      <c r="F101" s="22" t="s">
        <v>47</v>
      </c>
      <c r="G101" s="22" t="s">
        <v>47</v>
      </c>
      <c r="H101" s="52">
        <v>0</v>
      </c>
      <c r="I101" s="52">
        <v>0</v>
      </c>
      <c r="J101" s="52">
        <v>0</v>
      </c>
      <c r="K101" s="52">
        <v>0</v>
      </c>
      <c r="L101" s="34">
        <f t="shared" si="14"/>
        <v>0</v>
      </c>
      <c r="M101" s="104"/>
    </row>
    <row r="102" spans="1:13" ht="24" customHeight="1" thickBot="1">
      <c r="A102" s="75"/>
      <c r="B102" s="103"/>
      <c r="C102" s="80"/>
      <c r="D102" s="62" t="s">
        <v>37</v>
      </c>
      <c r="E102" s="23" t="s">
        <v>47</v>
      </c>
      <c r="F102" s="23" t="s">
        <v>47</v>
      </c>
      <c r="G102" s="23" t="s">
        <v>47</v>
      </c>
      <c r="H102" s="129">
        <v>0</v>
      </c>
      <c r="I102" s="129">
        <v>0</v>
      </c>
      <c r="J102" s="129">
        <v>0</v>
      </c>
      <c r="K102" s="129">
        <v>0</v>
      </c>
      <c r="L102" s="130">
        <f t="shared" si="14"/>
        <v>0</v>
      </c>
      <c r="M102" s="104"/>
    </row>
    <row r="103" spans="1:13">
      <c r="A103" s="68" t="s">
        <v>15</v>
      </c>
      <c r="B103" s="68"/>
      <c r="C103" s="68"/>
      <c r="D103" s="25"/>
      <c r="E103" s="25"/>
      <c r="F103" s="25"/>
      <c r="G103" s="25"/>
      <c r="H103" s="146">
        <f>SUM(H99:H102)</f>
        <v>0</v>
      </c>
      <c r="I103" s="146">
        <f>SUM(I99:I102)</f>
        <v>0</v>
      </c>
      <c r="J103" s="146">
        <f>SUM(J99:J102)</f>
        <v>0</v>
      </c>
      <c r="K103" s="146">
        <f>SUM(K99:K102)</f>
        <v>0</v>
      </c>
      <c r="L103" s="146">
        <f t="shared" ref="L103" si="15">SUM(H103:J103)</f>
        <v>0</v>
      </c>
      <c r="M103" s="85"/>
    </row>
    <row r="104" spans="1:13" ht="15.75" thickBot="1">
      <c r="A104" s="67" t="s">
        <v>58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ht="42" customHeight="1">
      <c r="A105" s="77" t="s">
        <v>35</v>
      </c>
      <c r="B105" s="76" t="s">
        <v>83</v>
      </c>
      <c r="C105" s="60" t="s">
        <v>18</v>
      </c>
      <c r="D105" s="16" t="s">
        <v>37</v>
      </c>
      <c r="E105" s="16" t="s">
        <v>45</v>
      </c>
      <c r="F105" s="16" t="s">
        <v>84</v>
      </c>
      <c r="G105" s="17">
        <v>244</v>
      </c>
      <c r="H105" s="41">
        <v>1.6706700000000001</v>
      </c>
      <c r="I105" s="41">
        <v>1.6706700000000001</v>
      </c>
      <c r="J105" s="41">
        <v>1.6706700000000001</v>
      </c>
      <c r="K105" s="41">
        <v>1.6706700000000001</v>
      </c>
      <c r="L105" s="33">
        <f t="shared" ref="L105:L110" si="16">SUM(H105:K105)</f>
        <v>6.6826800000000004</v>
      </c>
      <c r="M105" s="69" t="s">
        <v>109</v>
      </c>
    </row>
    <row r="106" spans="1:13" ht="28.5" customHeight="1">
      <c r="A106" s="74"/>
      <c r="B106" s="70"/>
      <c r="C106" s="79" t="s">
        <v>50</v>
      </c>
      <c r="D106" s="64" t="s">
        <v>70</v>
      </c>
      <c r="E106" s="22" t="s">
        <v>47</v>
      </c>
      <c r="F106" s="22" t="s">
        <v>47</v>
      </c>
      <c r="G106" s="22" t="s">
        <v>47</v>
      </c>
      <c r="H106" s="52">
        <v>0</v>
      </c>
      <c r="I106" s="52">
        <v>0</v>
      </c>
      <c r="J106" s="52">
        <v>0</v>
      </c>
      <c r="K106" s="52">
        <v>0</v>
      </c>
      <c r="L106" s="34">
        <f t="shared" si="16"/>
        <v>0</v>
      </c>
      <c r="M106" s="69"/>
    </row>
    <row r="107" spans="1:13" ht="36.75" customHeight="1" thickBot="1">
      <c r="A107" s="75"/>
      <c r="B107" s="72"/>
      <c r="C107" s="80"/>
      <c r="D107" s="62" t="s">
        <v>70</v>
      </c>
      <c r="E107" s="23" t="s">
        <v>47</v>
      </c>
      <c r="F107" s="23" t="s">
        <v>47</v>
      </c>
      <c r="G107" s="23" t="s">
        <v>47</v>
      </c>
      <c r="H107" s="129">
        <v>0</v>
      </c>
      <c r="I107" s="129">
        <v>0</v>
      </c>
      <c r="J107" s="129">
        <v>0</v>
      </c>
      <c r="K107" s="129">
        <v>0</v>
      </c>
      <c r="L107" s="130">
        <f t="shared" si="16"/>
        <v>0</v>
      </c>
      <c r="M107" s="69"/>
    </row>
    <row r="108" spans="1:13" ht="38.25" customHeight="1">
      <c r="A108" s="77" t="s">
        <v>59</v>
      </c>
      <c r="B108" s="76" t="s">
        <v>82</v>
      </c>
      <c r="C108" s="78" t="s">
        <v>18</v>
      </c>
      <c r="D108" s="16" t="s">
        <v>37</v>
      </c>
      <c r="E108" s="16" t="s">
        <v>45</v>
      </c>
      <c r="F108" s="16" t="s">
        <v>69</v>
      </c>
      <c r="G108" s="17">
        <v>244</v>
      </c>
      <c r="H108" s="41">
        <v>125.294</v>
      </c>
      <c r="I108" s="41">
        <v>125.294</v>
      </c>
      <c r="J108" s="41">
        <v>125.294</v>
      </c>
      <c r="K108" s="41">
        <v>125.294</v>
      </c>
      <c r="L108" s="33">
        <f t="shared" si="16"/>
        <v>501.17599999999999</v>
      </c>
      <c r="M108" s="69"/>
    </row>
    <row r="109" spans="1:13" ht="27.75" customHeight="1">
      <c r="A109" s="74"/>
      <c r="B109" s="70"/>
      <c r="C109" s="79"/>
      <c r="D109" s="64" t="s">
        <v>37</v>
      </c>
      <c r="E109" s="64" t="s">
        <v>45</v>
      </c>
      <c r="F109" s="64" t="s">
        <v>69</v>
      </c>
      <c r="G109" s="3">
        <v>612</v>
      </c>
      <c r="H109" s="52">
        <v>1200.2550000000001</v>
      </c>
      <c r="I109" s="52">
        <v>1200.2550000000001</v>
      </c>
      <c r="J109" s="52">
        <v>1200.2550000000001</v>
      </c>
      <c r="K109" s="52">
        <v>1200.2550000000001</v>
      </c>
      <c r="L109" s="34">
        <f t="shared" si="16"/>
        <v>4801.0200000000004</v>
      </c>
      <c r="M109" s="69"/>
    </row>
    <row r="110" spans="1:13" ht="26.25" customHeight="1" thickBot="1">
      <c r="A110" s="75"/>
      <c r="B110" s="72"/>
      <c r="C110" s="80"/>
      <c r="D110" s="62" t="s">
        <v>37</v>
      </c>
      <c r="E110" s="62" t="s">
        <v>45</v>
      </c>
      <c r="F110" s="62" t="s">
        <v>69</v>
      </c>
      <c r="G110" s="150">
        <v>622</v>
      </c>
      <c r="H110" s="129">
        <v>135.68100000000001</v>
      </c>
      <c r="I110" s="129">
        <v>135.68100000000001</v>
      </c>
      <c r="J110" s="129">
        <v>135.68100000000001</v>
      </c>
      <c r="K110" s="129">
        <v>135.68100000000001</v>
      </c>
      <c r="L110" s="130">
        <f t="shared" si="16"/>
        <v>542.72400000000005</v>
      </c>
      <c r="M110" s="69"/>
    </row>
    <row r="111" spans="1:13">
      <c r="A111" s="68" t="s">
        <v>16</v>
      </c>
      <c r="B111" s="68"/>
      <c r="C111" s="68"/>
      <c r="D111" s="25"/>
      <c r="E111" s="25"/>
      <c r="F111" s="25"/>
      <c r="G111" s="25"/>
      <c r="H111" s="146">
        <f>SUM(H105:H110)</f>
        <v>1462.9006700000002</v>
      </c>
      <c r="I111" s="146">
        <f>SUM(I105:I110)</f>
        <v>1462.9006700000002</v>
      </c>
      <c r="J111" s="146">
        <f>SUM(J105:J110)</f>
        <v>1462.9006700000002</v>
      </c>
      <c r="K111" s="146">
        <f>SUM(K105:K110)</f>
        <v>1462.9006700000002</v>
      </c>
      <c r="L111" s="146">
        <f>SUM(L105:L110)</f>
        <v>5851.6026800000009</v>
      </c>
      <c r="M111" s="70"/>
    </row>
    <row r="112" spans="1:13" ht="15.75" thickBot="1">
      <c r="A112" s="67" t="s">
        <v>60</v>
      </c>
      <c r="B112" s="67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100"/>
    </row>
    <row r="113" spans="1:13" ht="15" customHeight="1">
      <c r="A113" s="77" t="s">
        <v>36</v>
      </c>
      <c r="B113" s="101" t="s">
        <v>46</v>
      </c>
      <c r="C113" s="78" t="s">
        <v>18</v>
      </c>
      <c r="D113" s="16" t="s">
        <v>37</v>
      </c>
      <c r="E113" s="21" t="s">
        <v>47</v>
      </c>
      <c r="F113" s="21" t="s">
        <v>47</v>
      </c>
      <c r="G113" s="21" t="s">
        <v>47</v>
      </c>
      <c r="H113" s="41">
        <v>0</v>
      </c>
      <c r="I113" s="41">
        <v>0</v>
      </c>
      <c r="J113" s="41">
        <v>0</v>
      </c>
      <c r="K113" s="41">
        <v>0</v>
      </c>
      <c r="L113" s="33">
        <f>SUM(H113:K113)</f>
        <v>0</v>
      </c>
      <c r="M113" s="69" t="s">
        <v>110</v>
      </c>
    </row>
    <row r="114" spans="1:13" ht="15" customHeight="1">
      <c r="A114" s="74"/>
      <c r="B114" s="102"/>
      <c r="C114" s="79"/>
      <c r="D114" s="64" t="s">
        <v>37</v>
      </c>
      <c r="E114" s="24" t="s">
        <v>47</v>
      </c>
      <c r="F114" s="24" t="s">
        <v>47</v>
      </c>
      <c r="G114" s="24" t="s">
        <v>47</v>
      </c>
      <c r="H114" s="52">
        <v>0</v>
      </c>
      <c r="I114" s="52">
        <v>0</v>
      </c>
      <c r="J114" s="52">
        <v>0</v>
      </c>
      <c r="K114" s="52">
        <v>0</v>
      </c>
      <c r="L114" s="34">
        <f>SUM(H114:K114)</f>
        <v>0</v>
      </c>
      <c r="M114" s="69"/>
    </row>
    <row r="115" spans="1:13" ht="15" customHeight="1">
      <c r="A115" s="74"/>
      <c r="B115" s="102"/>
      <c r="C115" s="79"/>
      <c r="D115" s="64" t="s">
        <v>37</v>
      </c>
      <c r="E115" s="24" t="s">
        <v>47</v>
      </c>
      <c r="F115" s="24" t="s">
        <v>47</v>
      </c>
      <c r="G115" s="24" t="s">
        <v>47</v>
      </c>
      <c r="H115" s="52">
        <v>0</v>
      </c>
      <c r="I115" s="52">
        <v>0</v>
      </c>
      <c r="J115" s="52">
        <v>0</v>
      </c>
      <c r="K115" s="52">
        <v>0</v>
      </c>
      <c r="L115" s="34">
        <f>SUM(H115:K115)</f>
        <v>0</v>
      </c>
      <c r="M115" s="69"/>
    </row>
    <row r="116" spans="1:13" ht="15" customHeight="1">
      <c r="A116" s="74"/>
      <c r="B116" s="102"/>
      <c r="C116" s="79"/>
      <c r="D116" s="64" t="s">
        <v>37</v>
      </c>
      <c r="E116" s="24" t="s">
        <v>47</v>
      </c>
      <c r="F116" s="24" t="s">
        <v>47</v>
      </c>
      <c r="G116" s="24" t="s">
        <v>47</v>
      </c>
      <c r="H116" s="52">
        <v>0</v>
      </c>
      <c r="I116" s="52">
        <v>0</v>
      </c>
      <c r="J116" s="52">
        <v>0</v>
      </c>
      <c r="K116" s="52">
        <v>0</v>
      </c>
      <c r="L116" s="34">
        <f>SUM(H116:K116)</f>
        <v>0</v>
      </c>
      <c r="M116" s="69"/>
    </row>
    <row r="117" spans="1:13" ht="15" customHeight="1">
      <c r="A117" s="74"/>
      <c r="B117" s="102"/>
      <c r="C117" s="79"/>
      <c r="D117" s="64" t="s">
        <v>37</v>
      </c>
      <c r="E117" s="24" t="s">
        <v>47</v>
      </c>
      <c r="F117" s="24" t="s">
        <v>47</v>
      </c>
      <c r="G117" s="24" t="s">
        <v>47</v>
      </c>
      <c r="H117" s="52">
        <v>0</v>
      </c>
      <c r="I117" s="52">
        <v>0</v>
      </c>
      <c r="J117" s="52">
        <v>0</v>
      </c>
      <c r="K117" s="52">
        <v>0</v>
      </c>
      <c r="L117" s="34">
        <f>SUM(H117:K117)</f>
        <v>0</v>
      </c>
      <c r="M117" s="69"/>
    </row>
    <row r="118" spans="1:13" ht="15" customHeight="1">
      <c r="A118" s="74"/>
      <c r="B118" s="102"/>
      <c r="C118" s="79"/>
      <c r="D118" s="64" t="s">
        <v>37</v>
      </c>
      <c r="E118" s="24" t="s">
        <v>47</v>
      </c>
      <c r="F118" s="24" t="s">
        <v>47</v>
      </c>
      <c r="G118" s="24" t="s">
        <v>47</v>
      </c>
      <c r="H118" s="52">
        <v>0</v>
      </c>
      <c r="I118" s="52">
        <v>0</v>
      </c>
      <c r="J118" s="52">
        <v>0</v>
      </c>
      <c r="K118" s="52">
        <v>0</v>
      </c>
      <c r="L118" s="34">
        <f>SUM(H118:K118)</f>
        <v>0</v>
      </c>
      <c r="M118" s="69"/>
    </row>
    <row r="119" spans="1:13" ht="19.5" thickBot="1">
      <c r="A119" s="75"/>
      <c r="B119" s="103"/>
      <c r="C119" s="80"/>
      <c r="D119" s="62" t="s">
        <v>37</v>
      </c>
      <c r="E119" s="26" t="s">
        <v>47</v>
      </c>
      <c r="F119" s="26" t="s">
        <v>47</v>
      </c>
      <c r="G119" s="26" t="s">
        <v>47</v>
      </c>
      <c r="H119" s="129">
        <v>0</v>
      </c>
      <c r="I119" s="129">
        <v>0</v>
      </c>
      <c r="J119" s="129">
        <v>0</v>
      </c>
      <c r="K119" s="129">
        <v>0</v>
      </c>
      <c r="L119" s="130">
        <f>SUM(H119:K119)</f>
        <v>0</v>
      </c>
      <c r="M119" s="69"/>
    </row>
    <row r="120" spans="1:13" ht="15.75" thickBot="1">
      <c r="A120" s="68" t="s">
        <v>17</v>
      </c>
      <c r="B120" s="68"/>
      <c r="C120" s="68"/>
      <c r="D120" s="25"/>
      <c r="E120" s="25"/>
      <c r="F120" s="25"/>
      <c r="G120" s="25"/>
      <c r="H120" s="146">
        <f>SUM(H113:H119)</f>
        <v>0</v>
      </c>
      <c r="I120" s="146">
        <f>SUM(I113:I119)</f>
        <v>0</v>
      </c>
      <c r="J120" s="146">
        <f>SUM(J113:J119)</f>
        <v>0</v>
      </c>
      <c r="K120" s="146">
        <f>SUM(K113:K119)</f>
        <v>0</v>
      </c>
      <c r="L120" s="146">
        <f t="shared" ref="L120" si="17">SUM(H120:J120)</f>
        <v>0</v>
      </c>
      <c r="M120" s="70"/>
    </row>
    <row r="121" spans="1:13">
      <c r="A121" s="99" t="s">
        <v>19</v>
      </c>
      <c r="B121" s="99"/>
      <c r="C121" s="99"/>
      <c r="D121" s="5"/>
      <c r="E121" s="5"/>
      <c r="F121" s="5"/>
      <c r="G121" s="5"/>
      <c r="H121" s="127">
        <f>H120+H111+H103+H97+H68</f>
        <v>699581.98886999988</v>
      </c>
      <c r="I121" s="127">
        <f>I120+I111+I103+I97+I68</f>
        <v>488534.34567000001</v>
      </c>
      <c r="J121" s="127">
        <f>J120+J111+J103+J97+J68</f>
        <v>488534.34567000001</v>
      </c>
      <c r="K121" s="127">
        <f>K120+K111+K103+K97+K68</f>
        <v>488534.34567000001</v>
      </c>
      <c r="L121" s="127">
        <f>L120+L111+L103+L97+L68</f>
        <v>2165185.0258799996</v>
      </c>
      <c r="M121" s="5"/>
    </row>
    <row r="122" spans="1:13" s="13" customFormat="1">
      <c r="A122" s="10"/>
      <c r="B122" s="10"/>
      <c r="C122" s="10"/>
      <c r="D122" s="11"/>
      <c r="E122" s="11"/>
      <c r="F122" s="11"/>
      <c r="G122" s="11"/>
      <c r="H122" s="12"/>
      <c r="I122" s="151"/>
      <c r="J122" s="151"/>
      <c r="K122" s="151"/>
      <c r="L122" s="151"/>
      <c r="M122" s="11"/>
    </row>
    <row r="123" spans="1:13" s="13" customFormat="1">
      <c r="A123" s="10"/>
      <c r="B123" s="10"/>
      <c r="C123" s="10"/>
      <c r="D123" s="11"/>
      <c r="E123" s="11"/>
      <c r="F123" s="11"/>
      <c r="G123" s="11"/>
      <c r="H123" s="12"/>
      <c r="I123" s="12"/>
      <c r="J123" s="12"/>
      <c r="K123" s="12"/>
      <c r="L123" s="12"/>
      <c r="M123" s="11"/>
    </row>
  </sheetData>
  <mergeCells count="99">
    <mergeCell ref="D48:L48"/>
    <mergeCell ref="D87:L87"/>
    <mergeCell ref="C35:C37"/>
    <mergeCell ref="D36:H36"/>
    <mergeCell ref="B40:B46"/>
    <mergeCell ref="A40:A46"/>
    <mergeCell ref="C43:C46"/>
    <mergeCell ref="A95:A96"/>
    <mergeCell ref="B62:B67"/>
    <mergeCell ref="A62:A67"/>
    <mergeCell ref="C62:C67"/>
    <mergeCell ref="A97:C97"/>
    <mergeCell ref="A59:A61"/>
    <mergeCell ref="A69:M69"/>
    <mergeCell ref="C59:C61"/>
    <mergeCell ref="A49:A52"/>
    <mergeCell ref="B49:B52"/>
    <mergeCell ref="C49:C52"/>
    <mergeCell ref="K35:K36"/>
    <mergeCell ref="D44:L44"/>
    <mergeCell ref="D46:L46"/>
    <mergeCell ref="M99:M103"/>
    <mergeCell ref="C88:C90"/>
    <mergeCell ref="M88:M90"/>
    <mergeCell ref="A103:C103"/>
    <mergeCell ref="B79:B85"/>
    <mergeCell ref="A70:A78"/>
    <mergeCell ref="A79:A85"/>
    <mergeCell ref="B70:B78"/>
    <mergeCell ref="M70:M85"/>
    <mergeCell ref="B99:B102"/>
    <mergeCell ref="A99:A102"/>
    <mergeCell ref="C99:C102"/>
    <mergeCell ref="A98:M98"/>
    <mergeCell ref="A92:A94"/>
    <mergeCell ref="B92:B94"/>
    <mergeCell ref="C92:C94"/>
    <mergeCell ref="B95:B96"/>
    <mergeCell ref="C95:C96"/>
    <mergeCell ref="M95:M96"/>
    <mergeCell ref="B88:B90"/>
    <mergeCell ref="M92:M94"/>
    <mergeCell ref="A88:A90"/>
    <mergeCell ref="A120:C120"/>
    <mergeCell ref="A121:C121"/>
    <mergeCell ref="M113:M120"/>
    <mergeCell ref="A104:M104"/>
    <mergeCell ref="A111:C111"/>
    <mergeCell ref="A112:M112"/>
    <mergeCell ref="B113:B119"/>
    <mergeCell ref="A113:A119"/>
    <mergeCell ref="C113:C119"/>
    <mergeCell ref="B108:B110"/>
    <mergeCell ref="A108:A110"/>
    <mergeCell ref="B105:B107"/>
    <mergeCell ref="A105:A107"/>
    <mergeCell ref="C108:C110"/>
    <mergeCell ref="C106:C107"/>
    <mergeCell ref="M105:M111"/>
    <mergeCell ref="I4:M4"/>
    <mergeCell ref="M11:M12"/>
    <mergeCell ref="B11:B12"/>
    <mergeCell ref="C11:C12"/>
    <mergeCell ref="D11:G11"/>
    <mergeCell ref="H11:L11"/>
    <mergeCell ref="I5:M5"/>
    <mergeCell ref="I6:M6"/>
    <mergeCell ref="I7:M7"/>
    <mergeCell ref="A9:M9"/>
    <mergeCell ref="A11:A12"/>
    <mergeCell ref="A26:A33"/>
    <mergeCell ref="C26:C33"/>
    <mergeCell ref="B34:B37"/>
    <mergeCell ref="A34:A37"/>
    <mergeCell ref="C40:C42"/>
    <mergeCell ref="B26:B33"/>
    <mergeCell ref="M86:M87"/>
    <mergeCell ref="A86:A87"/>
    <mergeCell ref="B86:B87"/>
    <mergeCell ref="C86:C87"/>
    <mergeCell ref="C70:C78"/>
    <mergeCell ref="C79:C85"/>
    <mergeCell ref="A14:M14"/>
    <mergeCell ref="A15:M15"/>
    <mergeCell ref="A68:C68"/>
    <mergeCell ref="M16:M68"/>
    <mergeCell ref="B53:B57"/>
    <mergeCell ref="A53:A57"/>
    <mergeCell ref="B16:B25"/>
    <mergeCell ref="A16:A25"/>
    <mergeCell ref="C16:C25"/>
    <mergeCell ref="C53:C57"/>
    <mergeCell ref="A47:A48"/>
    <mergeCell ref="B47:B48"/>
    <mergeCell ref="C47:C48"/>
    <mergeCell ref="I35:I36"/>
    <mergeCell ref="J35:J36"/>
    <mergeCell ref="L35:L36"/>
    <mergeCell ref="B59:B61"/>
  </mergeCells>
  <pageMargins left="0.31496062992125984" right="0" top="0.35433070866141736" bottom="0" header="0.31496062992125984" footer="0.31496062992125984"/>
  <pageSetup paperSize="9" scale="80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мероприятия (подпрогр.)</vt:lpstr>
      <vt:lpstr>'мероприятия (подпрогр.)'!Заголовки_для_печати</vt:lpstr>
      <vt:lpstr>'мероприятия (подпрогр.)'!Область_печати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2014-10-27T07:19:33Z</dcterms:modified>
</cp:coreProperties>
</file>