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/>
  <bookViews>
    <workbookView xWindow="0" yWindow="300" windowWidth="15450" windowHeight="7890" tabRatio="599" firstSheet="2" activeTab="2"/>
  </bookViews>
  <sheets>
    <sheet name="Табл_ 4" sheetId="2" state="hidden" r:id="rId1"/>
    <sheet name="Расчетное Приложение 6" sheetId="3" state="hidden" r:id="rId2"/>
    <sheet name="под новые лимиты" sheetId="6" r:id="rId3"/>
    <sheet name="Приложение 4" sheetId="5" state="hidden" r:id="rId4"/>
  </sheets>
  <definedNames>
    <definedName name="_xlnm._FilterDatabase" localSheetId="2" hidden="1">'под новые лимиты'!$A$6:$M$45</definedName>
    <definedName name="_xlnm._FilterDatabase" localSheetId="3" hidden="1">'Приложение 4'!$A$7:$Q$47</definedName>
    <definedName name="Excel_BuiltIn_Print_Area_2">#REF!</definedName>
    <definedName name="Excel_BuiltIn_Print_Area_3">#REF!</definedName>
    <definedName name="Excel_BuiltIn_Print_Area_4">#REF!</definedName>
    <definedName name="Excel_BuiltIn_Print_Area_5">#REF!</definedName>
    <definedName name="Excel_BuiltIn_Print_Area_8">#REF!</definedName>
    <definedName name="_xlnm.Print_Titles" localSheetId="2">'под новые лимиты'!$4:$6</definedName>
    <definedName name="_xlnm.Print_Titles" localSheetId="3">'Приложение 4'!$5:$7</definedName>
    <definedName name="_xlnm.Print_Titles" localSheetId="1">'Расчетное Приложение 6'!$4:$6</definedName>
    <definedName name="_xlnm.Print_Titles" localSheetId="0">'Табл_ 4'!$5:$7</definedName>
    <definedName name="_xlnm.Print_Area" localSheetId="2">'под новые лимиты'!$A$1:$O$49</definedName>
    <definedName name="_xlnm.Print_Area" localSheetId="3">'Приложение 4'!$A$2:$M$48</definedName>
    <definedName name="_xlnm.Print_Area" localSheetId="1">'Расчетное Приложение 6'!$A$1:$K$92</definedName>
    <definedName name="_xlnm.Print_Area" localSheetId="0">'Табл_ 4'!$A$1:$J$49</definedName>
  </definedNames>
  <calcPr calcId="124519"/>
</workbook>
</file>

<file path=xl/calcChain.xml><?xml version="1.0" encoding="utf-8"?>
<calcChain xmlns="http://schemas.openxmlformats.org/spreadsheetml/2006/main">
  <c r="N7" i="6"/>
  <c r="M7"/>
  <c r="L7"/>
  <c r="O9"/>
  <c r="N13"/>
  <c r="M13"/>
  <c r="L13"/>
  <c r="O18"/>
  <c r="O20"/>
  <c r="O22"/>
  <c r="O25"/>
  <c r="O28"/>
  <c r="O29"/>
  <c r="O30"/>
  <c r="O31"/>
  <c r="O35"/>
  <c r="O37"/>
  <c r="O38"/>
  <c r="O39"/>
  <c r="O42"/>
  <c r="O45"/>
  <c r="O33"/>
  <c r="K21" i="5"/>
  <c r="M47"/>
  <c r="L47"/>
  <c r="K47"/>
  <c r="K44"/>
  <c r="M46"/>
  <c r="L46"/>
  <c r="L44" s="1"/>
  <c r="L42" s="1"/>
  <c r="K46"/>
  <c r="L39"/>
  <c r="L12" s="1"/>
  <c r="M39"/>
  <c r="M12" s="1"/>
  <c r="K39"/>
  <c r="K37" s="1"/>
  <c r="L21"/>
  <c r="L15" s="1"/>
  <c r="M21"/>
  <c r="M15" s="1"/>
  <c r="K15"/>
  <c r="K13" s="1"/>
  <c r="M27"/>
  <c r="L27"/>
  <c r="L11"/>
  <c r="K27"/>
  <c r="K11"/>
  <c r="M26"/>
  <c r="M24" s="1"/>
  <c r="L26"/>
  <c r="L24" s="1"/>
  <c r="K26"/>
  <c r="I81" i="3"/>
  <c r="I79"/>
  <c r="J67"/>
  <c r="K67"/>
  <c r="I67"/>
  <c r="I77"/>
  <c r="J81"/>
  <c r="J79"/>
  <c r="K81"/>
  <c r="K79"/>
  <c r="K75"/>
  <c r="J75"/>
  <c r="I75"/>
  <c r="J65"/>
  <c r="K65"/>
  <c r="I65"/>
  <c r="J63"/>
  <c r="K63"/>
  <c r="I63"/>
  <c r="J61"/>
  <c r="K61"/>
  <c r="I61"/>
  <c r="K58"/>
  <c r="J58"/>
  <c r="I58"/>
  <c r="J51"/>
  <c r="J49" s="1"/>
  <c r="K51"/>
  <c r="K49" s="1"/>
  <c r="K47" s="1"/>
  <c r="I51"/>
  <c r="I49"/>
  <c r="J20"/>
  <c r="J19"/>
  <c r="J10" s="1"/>
  <c r="K20"/>
  <c r="K19" s="1"/>
  <c r="K10" s="1"/>
  <c r="I20"/>
  <c r="I19" s="1"/>
  <c r="I10" s="1"/>
  <c r="J39"/>
  <c r="K39"/>
  <c r="I39"/>
  <c r="J37"/>
  <c r="K37"/>
  <c r="I37"/>
  <c r="J35"/>
  <c r="K35"/>
  <c r="K18" s="1"/>
  <c r="I35"/>
  <c r="J33"/>
  <c r="K33"/>
  <c r="I33"/>
  <c r="J22"/>
  <c r="J18"/>
  <c r="K22"/>
  <c r="I22"/>
  <c r="I18" s="1"/>
  <c r="J13"/>
  <c r="J11" s="1"/>
  <c r="K13"/>
  <c r="K11" s="1"/>
  <c r="I13"/>
  <c r="I11" s="1"/>
  <c r="G50" i="2"/>
  <c r="I9"/>
  <c r="G51"/>
  <c r="H51"/>
  <c r="I51"/>
  <c r="H25"/>
  <c r="I25"/>
  <c r="H50"/>
  <c r="I50"/>
  <c r="H34"/>
  <c r="H46" s="1"/>
  <c r="H47" s="1"/>
  <c r="H48" s="1"/>
  <c r="I34"/>
  <c r="I46" s="1"/>
  <c r="I47" s="1"/>
  <c r="I48" s="1"/>
  <c r="H9"/>
  <c r="I26"/>
  <c r="H26"/>
  <c r="K77" i="3"/>
  <c r="M44" i="5"/>
  <c r="M42" s="1"/>
  <c r="M37"/>
  <c r="K24"/>
  <c r="M11"/>
  <c r="K12"/>
  <c r="J77" i="3"/>
  <c r="L37" i="5"/>
  <c r="J16" i="3"/>
  <c r="K10" i="5"/>
  <c r="K8" s="1"/>
  <c r="K42"/>
  <c r="I47" i="3"/>
  <c r="I9" l="1"/>
  <c r="I7" s="1"/>
  <c r="I16"/>
  <c r="K16"/>
  <c r="K9"/>
  <c r="K7" s="1"/>
  <c r="M10" i="5"/>
  <c r="M8" s="1"/>
  <c r="M13"/>
  <c r="J47" i="3"/>
  <c r="J9"/>
  <c r="J7" s="1"/>
  <c r="L13" i="5"/>
  <c r="L10"/>
  <c r="L8" s="1"/>
</calcChain>
</file>

<file path=xl/sharedStrings.xml><?xml version="1.0" encoding="utf-8"?>
<sst xmlns="http://schemas.openxmlformats.org/spreadsheetml/2006/main" count="863" uniqueCount="266">
  <si>
    <t>Итого</t>
  </si>
  <si>
    <t>Разработка и осуществление мероприятий по поддержке команд по игровым видам спорта с передачей им в собственность спортивных сооружений, оборудования, других объектов собственности, в том числе:</t>
  </si>
  <si>
    <t>Исполнение публичных обязательств перед физическим лицом в денежной форме, полномочия по исполнению которых будут осуществляться краевыми государственными бюджетными образовательными учреждениями среднего профессионального образования, подведомственными министерству спорта, туризма и молодежной политики Красноярского края</t>
  </si>
  <si>
    <t>Всего по задаче 2</t>
  </si>
  <si>
    <t>Всего по ведомственной  целевой программе</t>
  </si>
  <si>
    <t>Министр</t>
  </si>
  <si>
    <t xml:space="preserve">С.И. Алексеев </t>
  </si>
  <si>
    <t xml:space="preserve">Осуществление мероприятий по обеспечению прав на отдых и оздоровление одаренных детей в области физической культуры и спорта                                                                           </t>
  </si>
  <si>
    <t>Реализация перечня строек и объектов, в соответствии с которым осуществляются бюджетные инвестиции в объекты капитального строительства за счет средств краевого бюджета</t>
  </si>
  <si>
    <t>Предоставление субсидии  на бюджетные инвестиции в рамках программ развития краевых государственных  образовательных автономных учреждений среднего профессионального образования</t>
  </si>
  <si>
    <r>
      <t xml:space="preserve">Предоставление субсидии на выполнение государственного задания краевому государственному автономному образовательному учреждению дополнительного профессионального  образования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Красноярский краевой институт повышения квалификации работников физической культуры и спорта</t>
    </r>
    <r>
      <rPr>
        <sz val="14"/>
        <rFont val="Calibri"/>
        <family val="2"/>
        <charset val="204"/>
      </rPr>
      <t>»</t>
    </r>
  </si>
  <si>
    <r>
      <t xml:space="preserve">Предоставление субсидии на цели, не связанные с финансовым обеспечением выполнения государственного  задания,   краевому государственному автономному образовательному учреждению дополнительного профессионального  образования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Красноярский краевой институт повышения квалификации работников физической культуры и спорта</t>
    </r>
    <r>
      <rPr>
        <sz val="14"/>
        <rFont val="Calibri"/>
        <family val="2"/>
        <charset val="204"/>
      </rPr>
      <t>»</t>
    </r>
  </si>
  <si>
    <t>Задача 2. Обеспечение предоставления дополнительного образования детям в краевых государственных образовательных учреждениях дополнительного образования детей, среднего профессионального образования в краевых государственных образовательных учреждениях среднего профессионального образования и дополнительного профессионального образования в краевых государственных образовательных учреждений дополнительного профессионального образования  в области физической культуры и спорта на территории Красноярского края</t>
  </si>
  <si>
    <t>КАПЫ</t>
  </si>
  <si>
    <t xml:space="preserve">госзадания АУ </t>
  </si>
  <si>
    <t>Приложение № 6                                                      к  государственной программе «Развитие физической культуры и спорта в Красноярском крае на 2014 - 2016 годы»</t>
  </si>
  <si>
    <r>
      <t>Ресурсное обеспечение реализации государственной  программы «Развитие физической культуры и спорта в Красноярском крае  на 2014</t>
    </r>
    <r>
      <rPr>
        <b/>
        <sz val="14"/>
        <rFont val="Calibri"/>
        <family val="2"/>
        <charset val="204"/>
      </rPr>
      <t>−</t>
    </r>
    <r>
      <rPr>
        <b/>
        <sz val="14"/>
        <rFont val="Times New Roman"/>
        <family val="1"/>
        <charset val="204"/>
      </rPr>
      <t>2016 годы» за счет средств краевого бюджета</t>
    </r>
  </si>
  <si>
    <t xml:space="preserve">Наименование государственной программы, подпрограммы, в том числе ведомственной целевой программы </t>
  </si>
  <si>
    <t>Ответственный исполнитель, соисполнители</t>
  </si>
  <si>
    <t>Расходы, (тыс. руб.)</t>
  </si>
  <si>
    <t>Код бюджетной классификации</t>
  </si>
  <si>
    <t xml:space="preserve">Статус (государственная программа, подпрограмма, в том числе ведомственная целевая программа) </t>
  </si>
  <si>
    <t>ГРБС</t>
  </si>
  <si>
    <t>РзПр</t>
  </si>
  <si>
    <t>ЦСР</t>
  </si>
  <si>
    <t>ВР</t>
  </si>
  <si>
    <t xml:space="preserve">Государственная программа </t>
  </si>
  <si>
    <t xml:space="preserve">«Развитие физической культуры и спорта в Красноярском крае  на 2014−2016 годы» </t>
  </si>
  <si>
    <t xml:space="preserve">всего расходные обязательства </t>
  </si>
  <si>
    <t>в том числе:</t>
  </si>
  <si>
    <t>ответственный исполнитель, всего</t>
  </si>
  <si>
    <t>соисполнитель, всего, в том числе</t>
  </si>
  <si>
    <t>Подпрограмма 1</t>
  </si>
  <si>
    <t>«Развитие физической культуры и массового спорта»</t>
  </si>
  <si>
    <r>
      <t>Предоставление  субсидий бюджетам муниципальных районов и городских округов Красноярского края на компенсацию расходов муниципальных спортивных школ, подготовивших спортсмена, ставшего членом спортивной сборной команды Красноярского края,  по ст. 15 Закона Красноярского края от 21.12.10 № 11-5566 «О физической культуре и спорте в Красноярском крае</t>
    </r>
    <r>
      <rPr>
        <sz val="14"/>
        <rFont val="Calibri"/>
        <family val="2"/>
        <charset val="204"/>
      </rPr>
      <t>»</t>
    </r>
    <r>
      <rPr>
        <sz val="14"/>
        <rFont val="Times New Roman"/>
        <family val="1"/>
        <charset val="204"/>
      </rPr>
      <t xml:space="preserve"> </t>
    </r>
  </si>
  <si>
    <t>Подпрограмма 2</t>
  </si>
  <si>
    <t>«Развитие спорта высших достижений»</t>
  </si>
  <si>
    <t xml:space="preserve">Разработка и осуществление мер по поддержке спортсменов высшей квалификации по индивидуальным видам спорта </t>
  </si>
  <si>
    <t xml:space="preserve">Выплаты  единовременного вознаграждения по п. 1 ст. 13 Закона Красноярского края от 21.12.2010 № 11-5566 «О физической культуре и спорте в Красноярском крае» за победы на официальных соревнованиях </t>
  </si>
  <si>
    <t xml:space="preserve">Выплаты  пожизненных ежемесячных пособий чемпионам и призерам Олимпийских, Паралимпийских и Сурдлимпийских игр и их тренерам по   п. 3 ст. 13 Закона Красноярского края от 21.12.10 № 11-5566 «О физической культуре и спорте в Красноярском крае» </t>
  </si>
  <si>
    <t>Выплаты пожизненного содержания согласно Закону Красноярского края от 22.05.2008                     № 5-1644 «О материальном обеспечении заслуженного тренера РСФСР по футболу Уриновича Ю.А.»</t>
  </si>
  <si>
    <t>Выплаты пожизненного содержания согласно Закону Красноярского края от 21.09.2006                      № 20-5087 «О материальном обеспечении заслуженного тренера РСФСР по баскетболу  Репиты В.В.»</t>
  </si>
  <si>
    <t>Выплаты единовременного денежного вознаграждения согласно Закону Красноярского края от 04.03.2003 № 5-911                 «О почетном краевом звании  «Заслуженный работник физической культуры и спорта Красноярского края»</t>
  </si>
  <si>
    <t>Выплаты пожизненного содержания  согласно Закону Красноярского края от 10.12.2009            № 9-4067 «О материальном обеспечении заслуженного тренера РСФСР по хоккею с мячом  Непомнющего Ю.П.»</t>
  </si>
  <si>
    <t>Подпрограмма 3</t>
  </si>
  <si>
    <t>«Развитие системы подготовки спортивного резерва»</t>
  </si>
  <si>
    <t>Предоставление дополнительного образования детям в краевых государственных образовательных учреждениях дополнительного образования детей  в области физической культуры и спорта на территории Красноярского края</t>
  </si>
  <si>
    <t>Предоставление среднего профессионального образования в краевых государственных образовательных учреждениях среднего профессионального образования в области физической культуры и спорта на территории Красноярского края</t>
  </si>
  <si>
    <t>Предоставление дополнительного профессионального образования в краевых государственных образовательных учреждений дополнительного профессионального образования  в области физической культуры и спорта на территории Красноярского края</t>
  </si>
  <si>
    <t>Предоставление субсидии краевым государственным автономным  учреждениям в сфере физической культуры и спорта на финансовое обеспечение выполнения государственного задания</t>
  </si>
  <si>
    <t>Предоставление субсидии краевым государственным автономным  учреждениям в сфере физической культуры и спорта на цели, не связанные с финансовым обеспечением выполнения государственного задания</t>
  </si>
  <si>
    <t>Предоставление субсидии краевым государственным автономным  учреждениям в сфере физической культуры и спорта на бюджетные инвестиции</t>
  </si>
  <si>
    <t>Предоставление субсидии на цели, не связанные с финансовым обеспечением выполнения государственного задания учреждениям среднего профессионального образования  в области физической культуры и спорта на территории Красноярского края</t>
  </si>
  <si>
    <t>Предоставление субсидии  на бюджетные инвестиции краевым государственным образовательным учреждениям среднего профессионального образования в области физической культуры и спорта на территории Красноярского края</t>
  </si>
  <si>
    <t>Подпрограмма 4</t>
  </si>
  <si>
    <t>«Управление развитием отрасли физической культуры и спорта»</t>
  </si>
  <si>
    <t xml:space="preserve">Содержание центрального аппарата </t>
  </si>
  <si>
    <t>11 02</t>
  </si>
  <si>
    <t>010</t>
  </si>
  <si>
    <t>11 03</t>
  </si>
  <si>
    <t>003</t>
  </si>
  <si>
    <t>019</t>
  </si>
  <si>
    <t>ЦСП</t>
  </si>
  <si>
    <t>БК "Енисей"</t>
  </si>
  <si>
    <t>ВК "Енисей"</t>
  </si>
  <si>
    <t>РК "Енисей-СТМ"</t>
  </si>
  <si>
    <t>ФК "Енисей"</t>
  </si>
  <si>
    <t>ХК "Сокол"</t>
  </si>
  <si>
    <t>Академия биатлона</t>
  </si>
  <si>
    <t>Академия борьбы</t>
  </si>
  <si>
    <t>Академия зимних видов спорта</t>
  </si>
  <si>
    <t>Академия летних видов спорта</t>
  </si>
  <si>
    <t>РЦСС</t>
  </si>
  <si>
    <t>11 05</t>
  </si>
  <si>
    <t>Физкультурно-спортивный центр с бассейном и спортзалом в г. Лесосибирске</t>
  </si>
  <si>
    <t>Выплаты  единовременного вознаграждения по п. 1 ст. 13 Закона Красноярского края от 21.12.2010 № 11-5566 «О физической культуре и спорте в Красноярском крае» за победы на официальных соревнованиях в составе спортивных сборных команд Российской Федерации или края</t>
  </si>
  <si>
    <t>лыжные виды</t>
  </si>
  <si>
    <t>санным видам</t>
  </si>
  <si>
    <t>дюсаш-цас</t>
  </si>
  <si>
    <t>горные лыжи</t>
  </si>
  <si>
    <t>ледовыке виды</t>
  </si>
  <si>
    <t>сдюсшор</t>
  </si>
  <si>
    <t>ДУТОР</t>
  </si>
  <si>
    <t>КУТОР</t>
  </si>
  <si>
    <t>07 04</t>
  </si>
  <si>
    <t>Институт</t>
  </si>
  <si>
    <t>07 05</t>
  </si>
  <si>
    <t>Предоставление субсидии на цели, не связанные с финансовым обеспечением выполнения государственного задания учреждениям дополнительного образования детям в краевых государственных образовательных учреждениях дополнительного образования детей  в области физической культуры и спорта на территории Красноярского края</t>
  </si>
  <si>
    <t>07 02</t>
  </si>
  <si>
    <t>07 07</t>
  </si>
  <si>
    <t>012</t>
  </si>
  <si>
    <t>Ежегодное пособие на приобретение учебной литературы и письменных принадлежностей детям-сиротам и детям, оставшимся без попечения родителей, лицам из числа детей-сирот и детей, оставшихся без попечения родителей, обучающимся в краевых государственных учреждениях начального и среднего образования</t>
  </si>
  <si>
    <t>Денежная компенсация взамен обеспечения одеждой, обувью, бесплатным питанием детям - сиротам и детям, оставшимся без попечения родителей, лицам из числа детей-сирот и детей, оставшихся без попечения родителей, находящихся на полном государственном обеспечении, обучающимся в краевых государственных учреждениях начального и среднего профессионального образования</t>
  </si>
  <si>
    <t>Денежная компенсация взамен обеспечения одеждой, обувью, мягким инвентарем и оборудованием и единовременное денежное пособие выпускникам краевых государственных учреждений начального и среднего профессионального образования - детям-сиротам и детям, оставшимся без попечения родителей, лицам из числа детей-сирот и детей, оставшихся без попечения родителей, за исключением лиц, продолжающих обучение по очной форме в образовательных учреждениях профессионального образования</t>
  </si>
  <si>
    <t>Обеспечение бесплатного проезда детей-сирот и детей, оставшихся без попечения родителей, лиц из числа детей-сирот и детей, оставшихся без попечения родителей, обучающихся в краевых государственных образовательных учреждениях, на городском, пригородном, в сельской местности на внутрирайонном транспорте (кроме такси), а также один раз в год к месту жительства и обратно к месту учебы</t>
  </si>
  <si>
    <t>Социальные стипендии, назначаемые лицам, нуждающимся в социальной поддержке</t>
  </si>
  <si>
    <t>005</t>
  </si>
  <si>
    <t>министерство спорта, туризма и молодежной политики Красноярского края, всего</t>
  </si>
  <si>
    <t>министерство строительства и архитектуры Красноярского края, всего</t>
  </si>
  <si>
    <t>1</t>
  </si>
  <si>
    <t>1.1</t>
  </si>
  <si>
    <t>2</t>
  </si>
  <si>
    <t>2.2</t>
  </si>
  <si>
    <t>2.1</t>
  </si>
  <si>
    <t>2.1.1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</si>
  <si>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</si>
  <si>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</si>
  <si>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</si>
  <si>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</si>
  <si>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</si>
  <si>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</si>
  <si>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</si>
  <si>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</si>
  <si>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</si>
  <si>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2.12</t>
  </si>
  <si>
    <t>3</t>
  </si>
  <si>
    <t>3.1</t>
  </si>
  <si>
    <t>3.2</t>
  </si>
  <si>
    <t>3.3</t>
  </si>
  <si>
    <t>3.4</t>
  </si>
  <si>
    <t>3.5</t>
  </si>
  <si>
    <t>3.6</t>
  </si>
  <si>
    <t>3.7</t>
  </si>
  <si>
    <t>3.8</t>
  </si>
  <si>
    <t>3.9</t>
  </si>
  <si>
    <t>3.10</t>
  </si>
  <si>
    <t>3.11</t>
  </si>
  <si>
    <t>3.12</t>
  </si>
  <si>
    <t>4</t>
  </si>
  <si>
    <t>4.1</t>
  </si>
  <si>
    <t>х</t>
  </si>
  <si>
    <t>3.13</t>
  </si>
  <si>
    <t>сопостовимая (старая)</t>
  </si>
  <si>
    <t>Поддержка и развитие молодежных лидеров и объединений</t>
  </si>
  <si>
    <t>Реализация мероприятий по трудовому воспитанию несовершеннолетних</t>
  </si>
  <si>
    <t>Реализация мероприятий по организации летнего отдыха и оздоровлению детей</t>
  </si>
  <si>
    <t>Поддержка деятельности муниципальных молодежных центров</t>
  </si>
  <si>
    <t>Поддержка муниципальных программ по работе с молодежью</t>
  </si>
  <si>
    <t>Предоставление субсидий на финансовое обеспечение государственного задания бюджетным учреждениям в сфере молодежной политики</t>
  </si>
  <si>
    <t>Предоставление субсидий на финансовое обеспечение государственного задания автономным  учреждениям в сфере молодежной политики</t>
  </si>
  <si>
    <t>Предоставление субсидии на цели, не связанные с финансовым обеспечением выполнения государственного задания бюджетным учреждениям в сфере молодежной политики</t>
  </si>
  <si>
    <t>«Патриотическое воспитание молодежи Красноярского края»</t>
  </si>
  <si>
    <t>министерство образования и науки Красноярского края, всего</t>
  </si>
  <si>
    <t>Предоставление субсидии бюджетам муниципальных образований Красноярского края на развитие системы патриотического воспитания  в рамках деятельности муниципальных молодежных центров</t>
  </si>
  <si>
    <t>Предоставление субсидии бюджетам муниципальных образований Красноярского края на развитие добровольчества  в рамках деятельности муниципальных молодежных центров</t>
  </si>
  <si>
    <t>Проведение краевого турнира по пейнтболу среди членов и участников патриотических объединений Красноярского края, участников клубов патриотического воспитания муниципальных молодежных центров Красноярского края</t>
  </si>
  <si>
    <t>Обеспечение участия членов и участников патриотических объединений Красноярского края, участников клубов патриотического воспитания муниципальных молодежных центров Красноярского края во Всероссийской акции «Вахта памяти»</t>
  </si>
  <si>
    <t>Проведение патриотических акций в дни официальных государственных и краевых праздников</t>
  </si>
  <si>
    <t>Организация и проведение семинаров по развитию добровольчества в Красноярском крае</t>
  </si>
  <si>
    <t>Организация деятельности по созданию интернет-ресурса  «Карта социальных потребностей»</t>
  </si>
  <si>
    <t>Проведение краевого конкурса социальных инициатив "Мой край - мое дело"</t>
  </si>
  <si>
    <t>075</t>
  </si>
  <si>
    <t>07 09</t>
  </si>
  <si>
    <t xml:space="preserve">Проведение краевого фестиваля школьных музеев, клубов патриотической направленности, вручение дубликатов переходящих знамен сибирских воинских частей
</t>
  </si>
  <si>
    <t>Расходы на выплаты по оплате труда работников государственных органов</t>
  </si>
  <si>
    <t>164</t>
  </si>
  <si>
    <t>0020460</t>
  </si>
  <si>
    <t>0011</t>
  </si>
  <si>
    <t>Расходы на  обеспечение функций государственных органов, в том числе территориальных органов</t>
  </si>
  <si>
    <t>0019</t>
  </si>
  <si>
    <t>0059</t>
  </si>
  <si>
    <t>6057</t>
  </si>
  <si>
    <t>121</t>
  </si>
  <si>
    <t>122</t>
  </si>
  <si>
    <t>Иные выплаты персоналу, за исключением фонда оплаты труда</t>
  </si>
  <si>
    <t>4.2</t>
  </si>
  <si>
    <t>4.3</t>
  </si>
  <si>
    <t>КОНТРОЛЬНАЯ ЦИФРА БЮДЖЕТА</t>
  </si>
  <si>
    <t>1.2</t>
  </si>
  <si>
    <t>244</t>
  </si>
  <si>
    <t>0707</t>
  </si>
  <si>
    <t>Ресурсное обеспечение реализации государственной  программы «Молодежь Красноярского края в XXI веке на 2014 - 2016 годы» за счет средств краевого бюджета</t>
  </si>
  <si>
    <t xml:space="preserve">«Молодежь Красноярского края в XXI веке на 2014 - 2016 годы» </t>
  </si>
  <si>
    <t>«Вовлечение молодежи Красноярского края в социальную практику»</t>
  </si>
  <si>
    <t>1.3</t>
  </si>
  <si>
    <t>1.4</t>
  </si>
  <si>
    <t>1.5</t>
  </si>
  <si>
    <t>1.6</t>
  </si>
  <si>
    <t>1.7</t>
  </si>
  <si>
    <t>1.8</t>
  </si>
  <si>
    <t>Предоставление субсидий муниципальным образованиям на предоставление социальных выплат молодым семьям на приобретение (строительство жилья</t>
  </si>
  <si>
    <t>Предоставление дополнительной социальной выплаты молодой семье при рождении (усыновлении) 1 ребенка</t>
  </si>
  <si>
    <t>0709</t>
  </si>
  <si>
    <t>Непрограммное мероприятие</t>
  </si>
  <si>
    <t>«Выполнение государственных функций в установленной форме»</t>
  </si>
  <si>
    <t>10</t>
  </si>
  <si>
    <t>130</t>
  </si>
  <si>
    <t>«Обеспечение жильем молодых семей в Красноярском крае»</t>
  </si>
  <si>
    <t>Приложение № 4
к  государственной программе «Молодежь Красноярского края в XXI веке на 2014 - 2016 годы»</t>
  </si>
  <si>
    <t xml:space="preserve">Министр </t>
  </si>
  <si>
    <t>С.И. Алексеев</t>
  </si>
  <si>
    <t>Начальник ОСТиМП</t>
  </si>
  <si>
    <t>Ю.Г. Дивинец</t>
  </si>
  <si>
    <t>«Вовлечение молодежи города Назарово в социальную практику»</t>
  </si>
  <si>
    <t>Администрация города Назарово, всего</t>
  </si>
  <si>
    <t>Мероприятия направленные на развитие молодежных патриотических объединений и клубов города Назарово</t>
  </si>
  <si>
    <t>Мероприятия направленные на развитие добровольческого движения на территории города Назарово</t>
  </si>
  <si>
    <t>Формировнаие условий для гражданского становления молодежи, ее социально политической активности, поддержка гражданских инициатив</t>
  </si>
  <si>
    <t>Поддержка молодых граждан в сфере занятости, трудового воспитания, профориентации, оздоровления, отдыха детей, подростков и молодёжи</t>
  </si>
  <si>
    <t xml:space="preserve">Профилактика безнадзорности и правонарушений среди несовершеннолетних гражданн </t>
  </si>
  <si>
    <t>Поддержка молодых семей</t>
  </si>
  <si>
    <t>Кадровое обеспечение, развитие инфраструктуры по реализации молодёжной политики</t>
  </si>
  <si>
    <t>Информационная поддержка молодежной политики</t>
  </si>
  <si>
    <t>Поддержка инновационной деятельности молодежи и молодежного предпринимательства</t>
  </si>
  <si>
    <t xml:space="preserve">Муниципальная программа </t>
  </si>
  <si>
    <t xml:space="preserve">Статус (муниципальная программа, подпрограмма, в том числе ведомственная целевая программа) </t>
  </si>
  <si>
    <t xml:space="preserve">Наименование муниципальной программы, подпрограммы, в том числе ведомственной целевой программы </t>
  </si>
  <si>
    <t>Обеспечение деятельности (оказание услуг) подведомственного учреждения(МБУ "ММЦ "Бригантина")</t>
  </si>
  <si>
    <t>Проведение мероприятий для детей и молодежи, в т.ч.:</t>
  </si>
  <si>
    <t>«Обеспечение жильем молодых семей в городе Назарово</t>
  </si>
  <si>
    <t>Обеспечение деятельности (оказание услуг) подведомственных учреждений за счет средств от приносящей доход деятельности</t>
  </si>
  <si>
    <t>Администрация города Назарово</t>
  </si>
  <si>
    <t>162</t>
  </si>
  <si>
    <t>1003</t>
  </si>
  <si>
    <t>06</t>
  </si>
  <si>
    <t>0081</t>
  </si>
  <si>
    <t>7456</t>
  </si>
  <si>
    <t>4701</t>
  </si>
  <si>
    <t>4711</t>
  </si>
  <si>
    <t>4712</t>
  </si>
  <si>
    <t>4011</t>
  </si>
  <si>
    <t>7458</t>
  </si>
  <si>
    <t>Поддержка одарённой, талантливой молодёжи,  молодежного творчества и молодежных субкультур, в том числе:</t>
  </si>
  <si>
    <t>Кредиторская задолжность</t>
  </si>
  <si>
    <t>1021</t>
  </si>
  <si>
    <t>172,284</t>
  </si>
  <si>
    <t>5020</t>
  </si>
  <si>
    <t xml:space="preserve">Предоставление социальной выплат молодым семьям на приобретение (строительство) жилья </t>
  </si>
  <si>
    <t>Предоставление социальной выплат молодым семьям на приобретение жилья или строительство индивидуального жилого дома</t>
  </si>
  <si>
    <t>1457,984</t>
  </si>
  <si>
    <t>7457</t>
  </si>
  <si>
    <t>8811</t>
  </si>
  <si>
    <t>1.6.1</t>
  </si>
  <si>
    <t>1.6.2</t>
  </si>
  <si>
    <t>1.6.3</t>
  </si>
  <si>
    <t>1.6.4</t>
  </si>
  <si>
    <t>1.6.5</t>
  </si>
  <si>
    <t>1.6.6</t>
  </si>
  <si>
    <t>1.6.7</t>
  </si>
  <si>
    <t>1.6.8</t>
  </si>
  <si>
    <t>5953,43235</t>
  </si>
  <si>
    <t>8786,86992</t>
  </si>
  <si>
    <t>8810</t>
  </si>
  <si>
    <t>1803,63651</t>
  </si>
  <si>
    <t>7411,41635</t>
  </si>
  <si>
    <t>12 184,31949</t>
  </si>
  <si>
    <t>4 310,33549</t>
  </si>
  <si>
    <t>Расходы за счет безвозмездных поступлений от приносящей доход деятельности (ТОС, СУЭК, конкурс социальных проектов "За чистоту, комфорт и благоустройство")</t>
  </si>
  <si>
    <t>4285,33549</t>
  </si>
  <si>
    <t>1.6.1.1</t>
  </si>
  <si>
    <t>Прведение конкурса социальных проктов "За чистоту, комфорт и благоустройство" в т.ч. кредиторская задолжность за 2013 г.</t>
  </si>
  <si>
    <t>12,43440</t>
  </si>
  <si>
    <t>4310,33549</t>
  </si>
  <si>
    <t>21042,58941</t>
  </si>
  <si>
    <t>0,0</t>
  </si>
  <si>
    <t>11 786,86992</t>
  </si>
  <si>
    <t>51,1344</t>
  </si>
  <si>
    <t>504,4276</t>
  </si>
  <si>
    <t>6 191,338</t>
  </si>
  <si>
    <t>4 385,33549</t>
  </si>
  <si>
    <t>4385,33549</t>
  </si>
  <si>
    <t>9 642,81635</t>
  </si>
  <si>
    <t>45 361,48941</t>
  </si>
  <si>
    <r>
      <t>Информация о распределении планируемых расходов по отдельным мероприятиям  программы, подпрограммам муниципальной</t>
    </r>
    <r>
      <rPr>
        <b/>
        <sz val="12"/>
        <color indexed="10"/>
        <rFont val="Times New Roman"/>
        <family val="1"/>
        <charset val="204"/>
      </rPr>
      <t xml:space="preserve">  </t>
    </r>
    <r>
      <rPr>
        <b/>
        <sz val="12"/>
        <rFont val="Times New Roman"/>
        <family val="1"/>
        <charset val="204"/>
      </rPr>
      <t xml:space="preserve">программы  «Молодежь города Назарово в XXI веке» </t>
    </r>
  </si>
  <si>
    <t xml:space="preserve">«Молодежь города Назарово в XXI веке» </t>
  </si>
  <si>
    <t>Приложение № 1                                                      к муниципальной программе                              "Молодежь города Назарово в XXI веке"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</si>
</sst>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#,##0.00000"/>
  </numFmts>
  <fonts count="46">
    <font>
      <sz val="10"/>
      <name val="Arial"/>
      <family val="2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"/>
      <family val="2"/>
    </font>
    <font>
      <sz val="12"/>
      <name val="Times New Roman"/>
      <family val="1"/>
      <charset val="204"/>
    </font>
    <font>
      <sz val="12"/>
      <name val="Arial"/>
      <family val="2"/>
    </font>
    <font>
      <i/>
      <sz val="12"/>
      <name val="Arial"/>
      <family val="2"/>
    </font>
    <font>
      <b/>
      <sz val="14"/>
      <name val="Times New Roman"/>
      <family val="1"/>
      <charset val="204"/>
    </font>
    <font>
      <b/>
      <sz val="14"/>
      <name val="Calibri"/>
      <family val="2"/>
      <charset val="204"/>
    </font>
    <font>
      <sz val="14"/>
      <name val="Times New Roman"/>
      <family val="1"/>
      <charset val="204"/>
    </font>
    <font>
      <sz val="14"/>
      <name val="Arial"/>
      <family val="2"/>
    </font>
    <font>
      <sz val="14"/>
      <name val="Calibri"/>
      <family val="2"/>
      <charset val="204"/>
    </font>
    <font>
      <i/>
      <sz val="14"/>
      <name val="Arial"/>
      <family val="2"/>
    </font>
    <font>
      <sz val="12"/>
      <name val="Arial"/>
      <family val="2"/>
      <charset val="204"/>
    </font>
    <font>
      <i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sz val="16"/>
      <name val="Arial"/>
      <family val="2"/>
    </font>
    <font>
      <b/>
      <sz val="18"/>
      <name val="Times New Roman"/>
      <family val="1"/>
      <charset val="204"/>
    </font>
    <font>
      <sz val="18"/>
      <name val="Times New Roman"/>
      <family val="1"/>
      <charset val="204"/>
    </font>
    <font>
      <b/>
      <sz val="14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name val="Arial"/>
      <family val="2"/>
      <charset val="204"/>
    </font>
    <font>
      <b/>
      <sz val="12"/>
      <color indexed="10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20"/>
      <color rgb="FFFF0000"/>
      <name val="Arial"/>
      <family val="2"/>
    </font>
    <font>
      <b/>
      <sz val="18"/>
      <color theme="0"/>
      <name val="Arial"/>
      <family val="2"/>
      <charset val="204"/>
    </font>
    <font>
      <sz val="12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rgb="FFFF0000"/>
      <name val="Arial"/>
      <family val="2"/>
    </font>
  </fonts>
  <fills count="37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</fills>
  <borders count="3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2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9" borderId="0" applyNumberFormat="0" applyBorder="0" applyAlignment="0" applyProtection="0"/>
    <xf numFmtId="0" fontId="3" fillId="7" borderId="1" applyNumberFormat="0" applyAlignment="0" applyProtection="0"/>
    <xf numFmtId="0" fontId="4" fillId="20" borderId="2" applyNumberFormat="0" applyAlignment="0" applyProtection="0"/>
    <xf numFmtId="0" fontId="5" fillId="20" borderId="1" applyNumberFormat="0" applyAlignment="0" applyProtection="0"/>
    <xf numFmtId="0" fontId="6" fillId="0" borderId="3" applyNumberFormat="0" applyFill="0" applyAlignment="0" applyProtection="0"/>
    <xf numFmtId="0" fontId="7" fillId="0" borderId="4" applyNumberFormat="0" applyFill="0" applyAlignment="0" applyProtection="0"/>
    <xf numFmtId="0" fontId="8" fillId="0" borderId="5" applyNumberFormat="0" applyFill="0" applyAlignment="0" applyProtection="0"/>
    <xf numFmtId="0" fontId="8" fillId="0" borderId="0" applyNumberFormat="0" applyFill="0" applyBorder="0" applyAlignment="0" applyProtection="0"/>
    <xf numFmtId="0" fontId="9" fillId="0" borderId="6" applyNumberFormat="0" applyFill="0" applyAlignment="0" applyProtection="0"/>
    <xf numFmtId="0" fontId="10" fillId="21" borderId="7" applyNumberFormat="0" applyAlignment="0" applyProtection="0"/>
    <xf numFmtId="0" fontId="11" fillId="0" borderId="0" applyNumberFormat="0" applyFill="0" applyBorder="0" applyAlignment="0" applyProtection="0"/>
    <xf numFmtId="0" fontId="12" fillId="22" borderId="0" applyNumberFormat="0" applyBorder="0" applyAlignment="0" applyProtection="0"/>
    <xf numFmtId="0" fontId="13" fillId="3" borderId="0" applyNumberFormat="0" applyBorder="0" applyAlignment="0" applyProtection="0"/>
    <xf numFmtId="0" fontId="14" fillId="0" borderId="0" applyNumberFormat="0" applyFill="0" applyBorder="0" applyAlignment="0" applyProtection="0"/>
    <xf numFmtId="0" fontId="18" fillId="23" borderId="8" applyNumberFormat="0" applyAlignment="0" applyProtection="0"/>
    <xf numFmtId="0" fontId="15" fillId="0" borderId="9" applyNumberFormat="0" applyFill="0" applyAlignment="0" applyProtection="0"/>
    <xf numFmtId="0" fontId="16" fillId="0" borderId="0" applyNumberFormat="0" applyFill="0" applyBorder="0" applyAlignment="0" applyProtection="0"/>
    <xf numFmtId="0" fontId="17" fillId="4" borderId="0" applyNumberFormat="0" applyBorder="0" applyAlignment="0" applyProtection="0"/>
  </cellStyleXfs>
  <cellXfs count="380">
    <xf numFmtId="0" fontId="0" fillId="0" borderId="0" xfId="0"/>
    <xf numFmtId="0" fontId="19" fillId="24" borderId="0" xfId="0" applyFont="1" applyFill="1"/>
    <xf numFmtId="0" fontId="20" fillId="24" borderId="0" xfId="0" applyFont="1" applyFill="1"/>
    <xf numFmtId="0" fontId="19" fillId="24" borderId="0" xfId="0" applyFont="1" applyFill="1" applyBorder="1" applyAlignment="1">
      <alignment vertical="top" wrapText="1"/>
    </xf>
    <xf numFmtId="0" fontId="20" fillId="24" borderId="0" xfId="0" applyFont="1" applyFill="1" applyAlignment="1">
      <alignment horizontal="center" vertical="center" wrapText="1"/>
    </xf>
    <xf numFmtId="0" fontId="21" fillId="24" borderId="0" xfId="0" applyFont="1" applyFill="1"/>
    <xf numFmtId="164" fontId="20" fillId="24" borderId="0" xfId="0" applyNumberFormat="1" applyFont="1" applyFill="1"/>
    <xf numFmtId="0" fontId="24" fillId="24" borderId="0" xfId="0" applyFont="1" applyFill="1"/>
    <xf numFmtId="0" fontId="24" fillId="24" borderId="0" xfId="0" applyFont="1" applyFill="1" applyAlignment="1">
      <alignment horizontal="center" wrapText="1"/>
    </xf>
    <xf numFmtId="0" fontId="25" fillId="24" borderId="0" xfId="0" applyFont="1" applyFill="1"/>
    <xf numFmtId="0" fontId="24" fillId="24" borderId="10" xfId="0" applyFont="1" applyFill="1" applyBorder="1" applyAlignment="1">
      <alignment vertical="top" wrapText="1"/>
    </xf>
    <xf numFmtId="0" fontId="24" fillId="24" borderId="10" xfId="0" applyFont="1" applyFill="1" applyBorder="1" applyAlignment="1">
      <alignment horizontal="center" vertical="top"/>
    </xf>
    <xf numFmtId="4" fontId="24" fillId="24" borderId="10" xfId="0" applyNumberFormat="1" applyFont="1" applyFill="1" applyBorder="1" applyAlignment="1">
      <alignment horizontal="center" vertical="top"/>
    </xf>
    <xf numFmtId="4" fontId="25" fillId="24" borderId="10" xfId="0" applyNumberFormat="1" applyFont="1" applyFill="1" applyBorder="1" applyAlignment="1">
      <alignment vertical="top"/>
    </xf>
    <xf numFmtId="0" fontId="25" fillId="24" borderId="10" xfId="0" applyFont="1" applyFill="1" applyBorder="1" applyAlignment="1">
      <alignment vertical="top"/>
    </xf>
    <xf numFmtId="164" fontId="24" fillId="24" borderId="10" xfId="0" applyNumberFormat="1" applyFont="1" applyFill="1" applyBorder="1" applyAlignment="1">
      <alignment horizontal="center" vertical="top"/>
    </xf>
    <xf numFmtId="0" fontId="25" fillId="24" borderId="10" xfId="0" applyFont="1" applyFill="1" applyBorder="1"/>
    <xf numFmtId="49" fontId="24" fillId="24" borderId="11" xfId="0" applyNumberFormat="1" applyFont="1" applyFill="1" applyBorder="1" applyAlignment="1">
      <alignment horizontal="center" vertical="center"/>
    </xf>
    <xf numFmtId="0" fontId="24" fillId="24" borderId="10" xfId="0" applyFont="1" applyFill="1" applyBorder="1" applyAlignment="1">
      <alignment horizontal="left" vertical="top" wrapText="1"/>
    </xf>
    <xf numFmtId="0" fontId="24" fillId="24" borderId="10" xfId="0" applyFont="1" applyFill="1" applyBorder="1" applyAlignment="1">
      <alignment horizontal="center" vertical="top" wrapText="1"/>
    </xf>
    <xf numFmtId="164" fontId="24" fillId="24" borderId="10" xfId="0" applyNumberFormat="1" applyFont="1" applyFill="1" applyBorder="1" applyAlignment="1">
      <alignment horizontal="right" vertical="top"/>
    </xf>
    <xf numFmtId="49" fontId="22" fillId="24" borderId="11" xfId="0" applyNumberFormat="1" applyFont="1" applyFill="1" applyBorder="1" applyAlignment="1">
      <alignment horizontal="center" vertical="center"/>
    </xf>
    <xf numFmtId="0" fontId="22" fillId="24" borderId="10" xfId="0" applyFont="1" applyFill="1" applyBorder="1" applyAlignment="1">
      <alignment horizontal="left" vertical="top" wrapText="1"/>
    </xf>
    <xf numFmtId="0" fontId="22" fillId="24" borderId="10" xfId="0" applyFont="1" applyFill="1" applyBorder="1" applyAlignment="1">
      <alignment horizontal="center" vertical="top" wrapText="1"/>
    </xf>
    <xf numFmtId="164" fontId="25" fillId="24" borderId="10" xfId="0" applyNumberFormat="1" applyFont="1" applyFill="1" applyBorder="1" applyAlignment="1">
      <alignment vertical="top"/>
    </xf>
    <xf numFmtId="0" fontId="25" fillId="24" borderId="10" xfId="0" applyFont="1" applyFill="1" applyBorder="1" applyAlignment="1">
      <alignment horizontal="right" vertical="top"/>
    </xf>
    <xf numFmtId="0" fontId="24" fillId="24" borderId="12" xfId="0" applyFont="1" applyFill="1" applyBorder="1" applyAlignment="1">
      <alignment horizontal="left" vertical="top" wrapText="1"/>
    </xf>
    <xf numFmtId="164" fontId="24" fillId="24" borderId="12" xfId="0" applyNumberFormat="1" applyFont="1" applyFill="1" applyBorder="1" applyAlignment="1">
      <alignment horizontal="center" vertical="top"/>
    </xf>
    <xf numFmtId="0" fontId="27" fillId="24" borderId="10" xfId="0" applyFont="1" applyFill="1" applyBorder="1" applyAlignment="1">
      <alignment horizontal="right" vertical="top"/>
    </xf>
    <xf numFmtId="164" fontId="24" fillId="24" borderId="10" xfId="0" applyNumberFormat="1" applyFont="1" applyFill="1" applyBorder="1" applyAlignment="1">
      <alignment vertical="top"/>
    </xf>
    <xf numFmtId="164" fontId="22" fillId="24" borderId="10" xfId="0" applyNumberFormat="1" applyFont="1" applyFill="1" applyBorder="1" applyAlignment="1">
      <alignment horizontal="right" vertical="top"/>
    </xf>
    <xf numFmtId="164" fontId="25" fillId="24" borderId="10" xfId="0" applyNumberFormat="1" applyFont="1" applyFill="1" applyBorder="1" applyAlignment="1">
      <alignment horizontal="right" vertical="top"/>
    </xf>
    <xf numFmtId="164" fontId="24" fillId="24" borderId="10" xfId="0" applyNumberFormat="1" applyFont="1" applyFill="1" applyBorder="1" applyAlignment="1">
      <alignment horizontal="center" vertical="top" wrapText="1"/>
    </xf>
    <xf numFmtId="164" fontId="24" fillId="24" borderId="10" xfId="0" applyNumberFormat="1" applyFont="1" applyFill="1" applyBorder="1" applyAlignment="1">
      <alignment horizontal="right" vertical="top" wrapText="1"/>
    </xf>
    <xf numFmtId="0" fontId="22" fillId="24" borderId="10" xfId="0" applyFont="1" applyFill="1" applyBorder="1" applyAlignment="1">
      <alignment vertical="top" wrapText="1"/>
    </xf>
    <xf numFmtId="164" fontId="22" fillId="24" borderId="10" xfId="0" applyNumberFormat="1" applyFont="1" applyFill="1" applyBorder="1" applyAlignment="1">
      <alignment vertical="top"/>
    </xf>
    <xf numFmtId="0" fontId="20" fillId="24" borderId="10" xfId="0" applyFont="1" applyFill="1" applyBorder="1"/>
    <xf numFmtId="0" fontId="21" fillId="24" borderId="10" xfId="0" applyFont="1" applyFill="1" applyBorder="1"/>
    <xf numFmtId="164" fontId="20" fillId="24" borderId="10" xfId="0" applyNumberFormat="1" applyFont="1" applyFill="1" applyBorder="1"/>
    <xf numFmtId="49" fontId="24" fillId="24" borderId="11" xfId="0" applyNumberFormat="1" applyFont="1" applyFill="1" applyBorder="1" applyAlignment="1">
      <alignment horizontal="center" vertical="center" wrapText="1"/>
    </xf>
    <xf numFmtId="49" fontId="24" fillId="24" borderId="13" xfId="0" applyNumberFormat="1" applyFont="1" applyFill="1" applyBorder="1" applyAlignment="1">
      <alignment horizontal="center" vertical="center" wrapText="1"/>
    </xf>
    <xf numFmtId="49" fontId="24" fillId="25" borderId="13" xfId="0" applyNumberFormat="1" applyFont="1" applyFill="1" applyBorder="1" applyAlignment="1">
      <alignment horizontal="center" vertical="center" wrapText="1"/>
    </xf>
    <xf numFmtId="0" fontId="24" fillId="25" borderId="10" xfId="0" applyFont="1" applyFill="1" applyBorder="1" applyAlignment="1">
      <alignment horizontal="left" vertical="top" wrapText="1"/>
    </xf>
    <xf numFmtId="164" fontId="24" fillId="25" borderId="10" xfId="0" applyNumberFormat="1" applyFont="1" applyFill="1" applyBorder="1" applyAlignment="1">
      <alignment horizontal="center" vertical="top"/>
    </xf>
    <xf numFmtId="0" fontId="20" fillId="25" borderId="10" xfId="0" applyFont="1" applyFill="1" applyBorder="1"/>
    <xf numFmtId="49" fontId="24" fillId="24" borderId="14" xfId="0" applyNumberFormat="1" applyFont="1" applyFill="1" applyBorder="1" applyAlignment="1">
      <alignment horizontal="center" vertical="center" wrapText="1"/>
    </xf>
    <xf numFmtId="0" fontId="21" fillId="24" borderId="12" xfId="0" applyFont="1" applyFill="1" applyBorder="1"/>
    <xf numFmtId="0" fontId="21" fillId="24" borderId="15" xfId="0" applyFont="1" applyFill="1" applyBorder="1"/>
    <xf numFmtId="49" fontId="24" fillId="24" borderId="10" xfId="0" applyNumberFormat="1" applyFont="1" applyFill="1" applyBorder="1" applyAlignment="1">
      <alignment horizontal="center" vertical="center" wrapText="1"/>
    </xf>
    <xf numFmtId="49" fontId="24" fillId="25" borderId="10" xfId="0" applyNumberFormat="1" applyFont="1" applyFill="1" applyBorder="1" applyAlignment="1">
      <alignment horizontal="center" vertical="center" wrapText="1"/>
    </xf>
    <xf numFmtId="0" fontId="24" fillId="25" borderId="15" xfId="0" applyFont="1" applyFill="1" applyBorder="1" applyAlignment="1">
      <alignment vertical="center"/>
    </xf>
    <xf numFmtId="0" fontId="21" fillId="25" borderId="15" xfId="0" applyFont="1" applyFill="1" applyBorder="1"/>
    <xf numFmtId="0" fontId="24" fillId="26" borderId="10" xfId="0" applyFont="1" applyFill="1" applyBorder="1" applyAlignment="1">
      <alignment horizontal="left" vertical="top" wrapText="1"/>
    </xf>
    <xf numFmtId="0" fontId="24" fillId="24" borderId="10" xfId="0" applyFont="1" applyFill="1" applyBorder="1" applyAlignment="1">
      <alignment horizontal="left" vertical="center" wrapText="1"/>
    </xf>
    <xf numFmtId="164" fontId="24" fillId="27" borderId="10" xfId="0" applyNumberFormat="1" applyFont="1" applyFill="1" applyBorder="1" applyAlignment="1">
      <alignment horizontal="center" vertical="top"/>
    </xf>
    <xf numFmtId="164" fontId="24" fillId="24" borderId="10" xfId="0" applyNumberFormat="1" applyFont="1" applyFill="1" applyBorder="1" applyAlignment="1">
      <alignment horizontal="center" vertical="center"/>
    </xf>
    <xf numFmtId="49" fontId="24" fillId="24" borderId="10" xfId="0" applyNumberFormat="1" applyFont="1" applyFill="1" applyBorder="1" applyAlignment="1">
      <alignment horizontal="center" vertical="center"/>
    </xf>
    <xf numFmtId="164" fontId="24" fillId="25" borderId="10" xfId="0" applyNumberFormat="1" applyFont="1" applyFill="1" applyBorder="1" applyAlignment="1">
      <alignment horizontal="right" vertical="center"/>
    </xf>
    <xf numFmtId="164" fontId="24" fillId="27" borderId="10" xfId="0" applyNumberFormat="1" applyFont="1" applyFill="1" applyBorder="1" applyAlignment="1">
      <alignment horizontal="right" vertical="center"/>
    </xf>
    <xf numFmtId="0" fontId="21" fillId="0" borderId="0" xfId="0" applyFont="1" applyFill="1"/>
    <xf numFmtId="0" fontId="24" fillId="27" borderId="10" xfId="0" applyFont="1" applyFill="1" applyBorder="1" applyAlignment="1">
      <alignment horizontal="left" vertical="top" wrapText="1"/>
    </xf>
    <xf numFmtId="0" fontId="24" fillId="28" borderId="10" xfId="0" applyFont="1" applyFill="1" applyBorder="1" applyAlignment="1">
      <alignment horizontal="left" vertical="top" wrapText="1"/>
    </xf>
    <xf numFmtId="164" fontId="24" fillId="27" borderId="10" xfId="0" applyNumberFormat="1" applyFont="1" applyFill="1" applyBorder="1" applyAlignment="1">
      <alignment horizontal="center" vertical="center"/>
    </xf>
    <xf numFmtId="0" fontId="24" fillId="29" borderId="10" xfId="0" applyFont="1" applyFill="1" applyBorder="1" applyAlignment="1">
      <alignment horizontal="left" vertical="top" wrapText="1"/>
    </xf>
    <xf numFmtId="0" fontId="24" fillId="30" borderId="10" xfId="0" applyFont="1" applyFill="1" applyBorder="1" applyAlignment="1">
      <alignment vertical="top" wrapText="1"/>
    </xf>
    <xf numFmtId="0" fontId="24" fillId="30" borderId="10" xfId="0" applyFont="1" applyFill="1" applyBorder="1" applyAlignment="1">
      <alignment horizontal="left" vertical="top" wrapText="1"/>
    </xf>
    <xf numFmtId="164" fontId="24" fillId="30" borderId="10" xfId="0" applyNumberFormat="1" applyFont="1" applyFill="1" applyBorder="1" applyAlignment="1">
      <alignment horizontal="center" vertical="top"/>
    </xf>
    <xf numFmtId="0" fontId="20" fillId="30" borderId="0" xfId="0" applyFont="1" applyFill="1"/>
    <xf numFmtId="0" fontId="20" fillId="30" borderId="10" xfId="0" applyFont="1" applyFill="1" applyBorder="1"/>
    <xf numFmtId="0" fontId="24" fillId="30" borderId="12" xfId="0" applyFont="1" applyFill="1" applyBorder="1" applyAlignment="1">
      <alignment horizontal="left" vertical="top" wrapText="1"/>
    </xf>
    <xf numFmtId="164" fontId="24" fillId="27" borderId="10" xfId="0" applyNumberFormat="1" applyFont="1" applyFill="1" applyBorder="1" applyAlignment="1">
      <alignment horizontal="right" vertical="top"/>
    </xf>
    <xf numFmtId="0" fontId="20" fillId="27" borderId="10" xfId="0" applyFont="1" applyFill="1" applyBorder="1" applyAlignment="1">
      <alignment horizontal="right"/>
    </xf>
    <xf numFmtId="0" fontId="24" fillId="27" borderId="12" xfId="0" applyFont="1" applyFill="1" applyBorder="1" applyAlignment="1">
      <alignment horizontal="left" vertical="top" wrapText="1"/>
    </xf>
    <xf numFmtId="3" fontId="24" fillId="27" borderId="10" xfId="0" applyNumberFormat="1" applyFont="1" applyFill="1" applyBorder="1" applyAlignment="1">
      <alignment horizontal="center" vertical="center"/>
    </xf>
    <xf numFmtId="1" fontId="24" fillId="27" borderId="10" xfId="0" applyNumberFormat="1" applyFont="1" applyFill="1" applyBorder="1" applyAlignment="1">
      <alignment horizontal="center" vertical="center"/>
    </xf>
    <xf numFmtId="49" fontId="24" fillId="27" borderId="10" xfId="0" applyNumberFormat="1" applyFont="1" applyFill="1" applyBorder="1" applyAlignment="1">
      <alignment horizontal="center" vertical="center"/>
    </xf>
    <xf numFmtId="0" fontId="24" fillId="29" borderId="10" xfId="0" applyFont="1" applyFill="1" applyBorder="1" applyAlignment="1">
      <alignment vertical="center"/>
    </xf>
    <xf numFmtId="164" fontId="24" fillId="29" borderId="10" xfId="0" applyNumberFormat="1" applyFont="1" applyFill="1" applyBorder="1" applyAlignment="1">
      <alignment horizontal="right" vertical="center"/>
    </xf>
    <xf numFmtId="0" fontId="24" fillId="31" borderId="10" xfId="0" applyFont="1" applyFill="1" applyBorder="1" applyAlignment="1">
      <alignment horizontal="left" vertical="top" wrapText="1"/>
    </xf>
    <xf numFmtId="0" fontId="24" fillId="32" borderId="10" xfId="0" applyFont="1" applyFill="1" applyBorder="1" applyAlignment="1">
      <alignment horizontal="left" vertical="top" wrapText="1"/>
    </xf>
    <xf numFmtId="164" fontId="24" fillId="32" borderId="10" xfId="0" applyNumberFormat="1" applyFont="1" applyFill="1" applyBorder="1" applyAlignment="1">
      <alignment horizontal="center" vertical="top"/>
    </xf>
    <xf numFmtId="164" fontId="24" fillId="32" borderId="10" xfId="0" applyNumberFormat="1" applyFont="1" applyFill="1" applyBorder="1" applyAlignment="1">
      <alignment horizontal="right" vertical="top"/>
    </xf>
    <xf numFmtId="0" fontId="20" fillId="32" borderId="10" xfId="0" applyFont="1" applyFill="1" applyBorder="1" applyAlignment="1">
      <alignment horizontal="right"/>
    </xf>
    <xf numFmtId="0" fontId="24" fillId="32" borderId="10" xfId="0" applyFont="1" applyFill="1" applyBorder="1" applyAlignment="1">
      <alignment horizontal="center" vertical="top" wrapText="1"/>
    </xf>
    <xf numFmtId="3" fontId="24" fillId="32" borderId="10" xfId="0" applyNumberFormat="1" applyFont="1" applyFill="1" applyBorder="1" applyAlignment="1">
      <alignment horizontal="center" vertical="center"/>
    </xf>
    <xf numFmtId="1" fontId="24" fillId="32" borderId="10" xfId="0" applyNumberFormat="1" applyFont="1" applyFill="1" applyBorder="1" applyAlignment="1">
      <alignment horizontal="center" vertical="center"/>
    </xf>
    <xf numFmtId="49" fontId="24" fillId="32" borderId="10" xfId="0" applyNumberFormat="1" applyFont="1" applyFill="1" applyBorder="1" applyAlignment="1">
      <alignment horizontal="center" vertical="center"/>
    </xf>
    <xf numFmtId="164" fontId="24" fillId="32" borderId="10" xfId="0" applyNumberFormat="1" applyFont="1" applyFill="1" applyBorder="1" applyAlignment="1">
      <alignment horizontal="right" vertical="center"/>
    </xf>
    <xf numFmtId="0" fontId="30" fillId="32" borderId="10" xfId="0" applyFont="1" applyFill="1" applyBorder="1" applyAlignment="1">
      <alignment horizontal="left" vertical="top" wrapText="1"/>
    </xf>
    <xf numFmtId="0" fontId="30" fillId="32" borderId="10" xfId="0" applyFont="1" applyFill="1" applyBorder="1" applyAlignment="1">
      <alignment horizontal="center" vertical="top" wrapText="1"/>
    </xf>
    <xf numFmtId="164" fontId="30" fillId="32" borderId="10" xfId="0" applyNumberFormat="1" applyFont="1" applyFill="1" applyBorder="1" applyAlignment="1">
      <alignment horizontal="center" vertical="top"/>
    </xf>
    <xf numFmtId="164" fontId="30" fillId="32" borderId="10" xfId="0" applyNumberFormat="1" applyFont="1" applyFill="1" applyBorder="1" applyAlignment="1">
      <alignment horizontal="right" vertical="center"/>
    </xf>
    <xf numFmtId="164" fontId="30" fillId="32" borderId="10" xfId="0" applyNumberFormat="1" applyFont="1" applyFill="1" applyBorder="1" applyAlignment="1">
      <alignment horizontal="right" vertical="top"/>
    </xf>
    <xf numFmtId="0" fontId="30" fillId="32" borderId="10" xfId="0" applyFont="1" applyFill="1" applyBorder="1" applyAlignment="1">
      <alignment horizontal="left" vertical="center" wrapText="1"/>
    </xf>
    <xf numFmtId="0" fontId="21" fillId="32" borderId="10" xfId="0" applyFont="1" applyFill="1" applyBorder="1"/>
    <xf numFmtId="0" fontId="24" fillId="32" borderId="10" xfId="0" applyFont="1" applyFill="1" applyBorder="1" applyAlignment="1">
      <alignment horizontal="right" vertical="center"/>
    </xf>
    <xf numFmtId="49" fontId="24" fillId="30" borderId="16" xfId="0" applyNumberFormat="1" applyFont="1" applyFill="1" applyBorder="1" applyAlignment="1">
      <alignment horizontal="left" vertical="top" wrapText="1"/>
    </xf>
    <xf numFmtId="0" fontId="24" fillId="33" borderId="10" xfId="0" applyFont="1" applyFill="1" applyBorder="1" applyAlignment="1">
      <alignment horizontal="left" vertical="center" wrapText="1"/>
    </xf>
    <xf numFmtId="164" fontId="24" fillId="33" borderId="10" xfId="0" applyNumberFormat="1" applyFont="1" applyFill="1" applyBorder="1" applyAlignment="1">
      <alignment horizontal="center" vertical="top"/>
    </xf>
    <xf numFmtId="164" fontId="25" fillId="33" borderId="10" xfId="0" applyNumberFormat="1" applyFont="1" applyFill="1" applyBorder="1" applyAlignment="1">
      <alignment vertical="top"/>
    </xf>
    <xf numFmtId="0" fontId="25" fillId="33" borderId="10" xfId="0" applyFont="1" applyFill="1" applyBorder="1" applyAlignment="1">
      <alignment vertical="top"/>
    </xf>
    <xf numFmtId="164" fontId="24" fillId="33" borderId="10" xfId="0" applyNumberFormat="1" applyFont="1" applyFill="1" applyBorder="1" applyAlignment="1">
      <alignment horizontal="right" vertical="center"/>
    </xf>
    <xf numFmtId="164" fontId="24" fillId="28" borderId="10" xfId="0" applyNumberFormat="1" applyFont="1" applyFill="1" applyBorder="1" applyAlignment="1">
      <alignment horizontal="center" vertical="top"/>
    </xf>
    <xf numFmtId="0" fontId="20" fillId="28" borderId="10" xfId="0" applyFont="1" applyFill="1" applyBorder="1"/>
    <xf numFmtId="164" fontId="24" fillId="28" borderId="10" xfId="0" applyNumberFormat="1" applyFont="1" applyFill="1" applyBorder="1" applyAlignment="1">
      <alignment horizontal="right" vertical="center"/>
    </xf>
    <xf numFmtId="0" fontId="24" fillId="28" borderId="10" xfId="0" applyFont="1" applyFill="1" applyBorder="1" applyAlignment="1">
      <alignment horizontal="center" vertical="top" wrapText="1"/>
    </xf>
    <xf numFmtId="0" fontId="30" fillId="28" borderId="10" xfId="0" applyFont="1" applyFill="1" applyBorder="1" applyAlignment="1">
      <alignment horizontal="left" vertical="center" wrapText="1"/>
    </xf>
    <xf numFmtId="0" fontId="30" fillId="28" borderId="10" xfId="0" applyFont="1" applyFill="1" applyBorder="1" applyAlignment="1">
      <alignment horizontal="center" vertical="top" wrapText="1"/>
    </xf>
    <xf numFmtId="164" fontId="30" fillId="28" borderId="10" xfId="0" applyNumberFormat="1" applyFont="1" applyFill="1" applyBorder="1" applyAlignment="1">
      <alignment horizontal="center" vertical="top"/>
    </xf>
    <xf numFmtId="164" fontId="30" fillId="28" borderId="10" xfId="0" applyNumberFormat="1" applyFont="1" applyFill="1" applyBorder="1" applyAlignment="1">
      <alignment horizontal="right" vertical="center"/>
    </xf>
    <xf numFmtId="3" fontId="24" fillId="28" borderId="10" xfId="0" applyNumberFormat="1" applyFont="1" applyFill="1" applyBorder="1" applyAlignment="1">
      <alignment horizontal="center" vertical="center"/>
    </xf>
    <xf numFmtId="1" fontId="24" fillId="28" borderId="10" xfId="0" applyNumberFormat="1" applyFont="1" applyFill="1" applyBorder="1" applyAlignment="1">
      <alignment horizontal="center" vertical="center"/>
    </xf>
    <xf numFmtId="49" fontId="24" fillId="28" borderId="10" xfId="0" applyNumberFormat="1" applyFont="1" applyFill="1" applyBorder="1" applyAlignment="1">
      <alignment horizontal="center" vertical="center"/>
    </xf>
    <xf numFmtId="164" fontId="24" fillId="28" borderId="10" xfId="0" applyNumberFormat="1" applyFont="1" applyFill="1" applyBorder="1" applyAlignment="1">
      <alignment horizontal="right" vertical="center" wrapText="1"/>
    </xf>
    <xf numFmtId="3" fontId="30" fillId="28" borderId="10" xfId="0" applyNumberFormat="1" applyFont="1" applyFill="1" applyBorder="1" applyAlignment="1">
      <alignment horizontal="center" vertical="top"/>
    </xf>
    <xf numFmtId="1" fontId="30" fillId="28" borderId="10" xfId="0" applyNumberFormat="1" applyFont="1" applyFill="1" applyBorder="1" applyAlignment="1">
      <alignment horizontal="center" vertical="top"/>
    </xf>
    <xf numFmtId="4" fontId="24" fillId="28" borderId="10" xfId="0" applyNumberFormat="1" applyFont="1" applyFill="1" applyBorder="1" applyAlignment="1">
      <alignment horizontal="right" vertical="center"/>
    </xf>
    <xf numFmtId="49" fontId="30" fillId="28" borderId="10" xfId="0" applyNumberFormat="1" applyFont="1" applyFill="1" applyBorder="1" applyAlignment="1">
      <alignment horizontal="center" vertical="top"/>
    </xf>
    <xf numFmtId="1" fontId="24" fillId="28" borderId="10" xfId="0" applyNumberFormat="1" applyFont="1" applyFill="1" applyBorder="1" applyAlignment="1">
      <alignment horizontal="center" vertical="center" wrapText="1"/>
    </xf>
    <xf numFmtId="0" fontId="30" fillId="28" borderId="10" xfId="0" applyFont="1" applyFill="1" applyBorder="1" applyAlignment="1">
      <alignment horizontal="left" vertical="top" wrapText="1"/>
    </xf>
    <xf numFmtId="164" fontId="30" fillId="28" borderId="10" xfId="0" applyNumberFormat="1" applyFont="1" applyFill="1" applyBorder="1" applyAlignment="1">
      <alignment horizontal="center" vertical="top" wrapText="1"/>
    </xf>
    <xf numFmtId="164" fontId="30" fillId="28" borderId="10" xfId="0" applyNumberFormat="1" applyFont="1" applyFill="1" applyBorder="1" applyAlignment="1">
      <alignment horizontal="right" vertical="top"/>
    </xf>
    <xf numFmtId="0" fontId="21" fillId="28" borderId="10" xfId="0" applyFont="1" applyFill="1" applyBorder="1" applyAlignment="1">
      <alignment horizontal="right" vertical="top"/>
    </xf>
    <xf numFmtId="0" fontId="21" fillId="28" borderId="10" xfId="0" applyFont="1" applyFill="1" applyBorder="1"/>
    <xf numFmtId="164" fontId="24" fillId="28" borderId="10" xfId="0" applyNumberFormat="1" applyFont="1" applyFill="1" applyBorder="1" applyAlignment="1">
      <alignment horizontal="center" vertical="center"/>
    </xf>
    <xf numFmtId="0" fontId="20" fillId="28" borderId="10" xfId="0" applyFont="1" applyFill="1" applyBorder="1" applyAlignment="1">
      <alignment horizontal="right" vertical="center"/>
    </xf>
    <xf numFmtId="49" fontId="24" fillId="28" borderId="10" xfId="0" applyNumberFormat="1" applyFont="1" applyFill="1" applyBorder="1" applyAlignment="1">
      <alignment horizontal="center" vertical="center" wrapText="1"/>
    </xf>
    <xf numFmtId="0" fontId="21" fillId="28" borderId="10" xfId="0" applyFont="1" applyFill="1" applyBorder="1" applyAlignment="1">
      <alignment horizontal="right" vertical="center"/>
    </xf>
    <xf numFmtId="0" fontId="21" fillId="28" borderId="10" xfId="0" applyFont="1" applyFill="1" applyBorder="1" applyAlignment="1">
      <alignment horizontal="right"/>
    </xf>
    <xf numFmtId="0" fontId="24" fillId="31" borderId="10" xfId="0" applyFont="1" applyFill="1" applyBorder="1" applyAlignment="1">
      <alignment vertical="top" wrapText="1"/>
    </xf>
    <xf numFmtId="164" fontId="24" fillId="31" borderId="10" xfId="0" applyNumberFormat="1" applyFont="1" applyFill="1" applyBorder="1" applyAlignment="1">
      <alignment vertical="top"/>
    </xf>
    <xf numFmtId="0" fontId="24" fillId="34" borderId="10" xfId="0" applyFont="1" applyFill="1" applyBorder="1" applyAlignment="1">
      <alignment horizontal="left" vertical="top" wrapText="1"/>
    </xf>
    <xf numFmtId="0" fontId="24" fillId="34" borderId="10" xfId="0" applyFont="1" applyFill="1" applyBorder="1" applyAlignment="1">
      <alignment vertical="top" wrapText="1"/>
    </xf>
    <xf numFmtId="164" fontId="24" fillId="34" borderId="10" xfId="0" applyNumberFormat="1" applyFont="1" applyFill="1" applyBorder="1" applyAlignment="1">
      <alignment vertical="top"/>
    </xf>
    <xf numFmtId="0" fontId="29" fillId="31" borderId="10" xfId="0" applyFont="1" applyFill="1" applyBorder="1" applyAlignment="1">
      <alignment horizontal="left" vertical="top" wrapText="1"/>
    </xf>
    <xf numFmtId="0" fontId="29" fillId="31" borderId="10" xfId="0" applyFont="1" applyFill="1" applyBorder="1" applyAlignment="1">
      <alignment vertical="top" wrapText="1"/>
    </xf>
    <xf numFmtId="164" fontId="29" fillId="31" borderId="10" xfId="0" applyNumberFormat="1" applyFont="1" applyFill="1" applyBorder="1" applyAlignment="1">
      <alignment vertical="top"/>
    </xf>
    <xf numFmtId="164" fontId="29" fillId="31" borderId="10" xfId="0" applyNumberFormat="1" applyFont="1" applyFill="1" applyBorder="1" applyAlignment="1">
      <alignment horizontal="right" vertical="top"/>
    </xf>
    <xf numFmtId="0" fontId="19" fillId="24" borderId="0" xfId="0" applyFont="1" applyFill="1" applyAlignment="1">
      <alignment horizontal="left"/>
    </xf>
    <xf numFmtId="0" fontId="24" fillId="24" borderId="0" xfId="0" applyFont="1" applyFill="1" applyAlignment="1">
      <alignment horizontal="left"/>
    </xf>
    <xf numFmtId="49" fontId="24" fillId="30" borderId="17" xfId="0" applyNumberFormat="1" applyFont="1" applyFill="1" applyBorder="1" applyAlignment="1">
      <alignment horizontal="left" vertical="top" wrapText="1"/>
    </xf>
    <xf numFmtId="49" fontId="24" fillId="30" borderId="0" xfId="0" applyNumberFormat="1" applyFont="1" applyFill="1" applyBorder="1" applyAlignment="1">
      <alignment horizontal="left" vertical="top" wrapText="1"/>
    </xf>
    <xf numFmtId="49" fontId="24" fillId="25" borderId="18" xfId="0" applyNumberFormat="1" applyFont="1" applyFill="1" applyBorder="1" applyAlignment="1">
      <alignment horizontal="left" vertical="center" wrapText="1"/>
    </xf>
    <xf numFmtId="49" fontId="24" fillId="27" borderId="18" xfId="0" applyNumberFormat="1" applyFont="1" applyFill="1" applyBorder="1" applyAlignment="1">
      <alignment horizontal="left" vertical="center" wrapText="1"/>
    </xf>
    <xf numFmtId="49" fontId="24" fillId="29" borderId="18" xfId="0" applyNumberFormat="1" applyFont="1" applyFill="1" applyBorder="1" applyAlignment="1">
      <alignment horizontal="left" vertical="center" wrapText="1"/>
    </xf>
    <xf numFmtId="49" fontId="24" fillId="32" borderId="17" xfId="0" applyNumberFormat="1" applyFont="1" applyFill="1" applyBorder="1" applyAlignment="1">
      <alignment horizontal="left" vertical="center" wrapText="1"/>
    </xf>
    <xf numFmtId="49" fontId="24" fillId="32" borderId="16" xfId="0" applyNumberFormat="1" applyFont="1" applyFill="1" applyBorder="1" applyAlignment="1">
      <alignment horizontal="left" vertical="center" wrapText="1"/>
    </xf>
    <xf numFmtId="49" fontId="30" fillId="32" borderId="16" xfId="0" applyNumberFormat="1" applyFont="1" applyFill="1" applyBorder="1" applyAlignment="1">
      <alignment horizontal="left" vertical="center" wrapText="1"/>
    </xf>
    <xf numFmtId="49" fontId="24" fillId="33" borderId="16" xfId="0" applyNumberFormat="1" applyFont="1" applyFill="1" applyBorder="1" applyAlignment="1">
      <alignment horizontal="left" vertical="center" wrapText="1"/>
    </xf>
    <xf numFmtId="49" fontId="24" fillId="28" borderId="17" xfId="0" applyNumberFormat="1" applyFont="1" applyFill="1" applyBorder="1" applyAlignment="1">
      <alignment horizontal="left" vertical="center" wrapText="1"/>
    </xf>
    <xf numFmtId="49" fontId="24" fillId="28" borderId="16" xfId="0" applyNumberFormat="1" applyFont="1" applyFill="1" applyBorder="1" applyAlignment="1">
      <alignment horizontal="left" vertical="center" wrapText="1"/>
    </xf>
    <xf numFmtId="49" fontId="30" fillId="28" borderId="16" xfId="0" applyNumberFormat="1" applyFont="1" applyFill="1" applyBorder="1" applyAlignment="1">
      <alignment horizontal="left" vertical="center" wrapText="1"/>
    </xf>
    <xf numFmtId="49" fontId="24" fillId="34" borderId="16" xfId="0" applyNumberFormat="1" applyFont="1" applyFill="1" applyBorder="1" applyAlignment="1">
      <alignment horizontal="left" vertical="center"/>
    </xf>
    <xf numFmtId="49" fontId="24" fillId="31" borderId="16" xfId="0" applyNumberFormat="1" applyFont="1" applyFill="1" applyBorder="1" applyAlignment="1">
      <alignment horizontal="left" vertical="center"/>
    </xf>
    <xf numFmtId="49" fontId="29" fillId="31" borderId="16" xfId="0" applyNumberFormat="1" applyFont="1" applyFill="1" applyBorder="1" applyAlignment="1">
      <alignment horizontal="left" vertical="center"/>
    </xf>
    <xf numFmtId="0" fontId="25" fillId="24" borderId="0" xfId="0" applyFont="1" applyFill="1" applyAlignment="1">
      <alignment horizontal="left"/>
    </xf>
    <xf numFmtId="0" fontId="20" fillId="24" borderId="0" xfId="0" applyFont="1" applyFill="1" applyAlignment="1">
      <alignment horizontal="left"/>
    </xf>
    <xf numFmtId="49" fontId="24" fillId="24" borderId="0" xfId="0" applyNumberFormat="1" applyFont="1" applyFill="1" applyAlignment="1">
      <alignment vertical="center"/>
    </xf>
    <xf numFmtId="49" fontId="24" fillId="30" borderId="10" xfId="0" applyNumberFormat="1" applyFont="1" applyFill="1" applyBorder="1" applyAlignment="1">
      <alignment vertical="center"/>
    </xf>
    <xf numFmtId="49" fontId="24" fillId="25" borderId="10" xfId="0" applyNumberFormat="1" applyFont="1" applyFill="1" applyBorder="1" applyAlignment="1">
      <alignment vertical="center"/>
    </xf>
    <xf numFmtId="49" fontId="24" fillId="27" borderId="10" xfId="0" applyNumberFormat="1" applyFont="1" applyFill="1" applyBorder="1" applyAlignment="1">
      <alignment vertical="center"/>
    </xf>
    <xf numFmtId="49" fontId="29" fillId="29" borderId="10" xfId="0" applyNumberFormat="1" applyFont="1" applyFill="1" applyBorder="1" applyAlignment="1">
      <alignment vertical="center"/>
    </xf>
    <xf numFmtId="49" fontId="24" fillId="24" borderId="10" xfId="0" applyNumberFormat="1" applyFont="1" applyFill="1" applyBorder="1" applyAlignment="1">
      <alignment vertical="center"/>
    </xf>
    <xf numFmtId="49" fontId="29" fillId="24" borderId="10" xfId="0" applyNumberFormat="1" applyFont="1" applyFill="1" applyBorder="1" applyAlignment="1">
      <alignment vertical="center"/>
    </xf>
    <xf numFmtId="49" fontId="29" fillId="0" borderId="10" xfId="0" applyNumberFormat="1" applyFont="1" applyFill="1" applyBorder="1" applyAlignment="1">
      <alignment vertical="center"/>
    </xf>
    <xf numFmtId="49" fontId="24" fillId="33" borderId="10" xfId="0" applyNumberFormat="1" applyFont="1" applyFill="1" applyBorder="1" applyAlignment="1">
      <alignment vertical="center"/>
    </xf>
    <xf numFmtId="49" fontId="24" fillId="28" borderId="10" xfId="0" applyNumberFormat="1" applyFont="1" applyFill="1" applyBorder="1" applyAlignment="1">
      <alignment vertical="center"/>
    </xf>
    <xf numFmtId="49" fontId="29" fillId="28" borderId="10" xfId="0" applyNumberFormat="1" applyFont="1" applyFill="1" applyBorder="1" applyAlignment="1">
      <alignment vertical="center"/>
    </xf>
    <xf numFmtId="49" fontId="24" fillId="34" borderId="10" xfId="0" applyNumberFormat="1" applyFont="1" applyFill="1" applyBorder="1" applyAlignment="1">
      <alignment vertical="center"/>
    </xf>
    <xf numFmtId="49" fontId="24" fillId="31" borderId="10" xfId="0" applyNumberFormat="1" applyFont="1" applyFill="1" applyBorder="1" applyAlignment="1">
      <alignment vertical="center"/>
    </xf>
    <xf numFmtId="49" fontId="29" fillId="31" borderId="10" xfId="0" applyNumberFormat="1" applyFont="1" applyFill="1" applyBorder="1" applyAlignment="1">
      <alignment vertical="center"/>
    </xf>
    <xf numFmtId="0" fontId="24" fillId="33" borderId="10" xfId="0" applyFont="1" applyFill="1" applyBorder="1" applyAlignment="1">
      <alignment horizontal="left" vertical="top" wrapText="1"/>
    </xf>
    <xf numFmtId="4" fontId="24" fillId="30" borderId="10" xfId="0" applyNumberFormat="1" applyFont="1" applyFill="1" applyBorder="1" applyAlignment="1">
      <alignment horizontal="center" vertical="center"/>
    </xf>
    <xf numFmtId="164" fontId="24" fillId="30" borderId="10" xfId="0" applyNumberFormat="1" applyFont="1" applyFill="1" applyBorder="1" applyAlignment="1">
      <alignment horizontal="center" vertical="center"/>
    </xf>
    <xf numFmtId="0" fontId="28" fillId="29" borderId="10" xfId="0" applyFont="1" applyFill="1" applyBorder="1" applyAlignment="1">
      <alignment horizontal="center" vertical="center"/>
    </xf>
    <xf numFmtId="164" fontId="24" fillId="30" borderId="10" xfId="0" applyNumberFormat="1" applyFont="1" applyFill="1" applyBorder="1" applyAlignment="1">
      <alignment horizontal="right" vertical="center"/>
    </xf>
    <xf numFmtId="164" fontId="24" fillId="30" borderId="10" xfId="0" applyNumberFormat="1" applyFont="1" applyFill="1" applyBorder="1" applyAlignment="1">
      <alignment horizontal="right" vertical="top"/>
    </xf>
    <xf numFmtId="164" fontId="24" fillId="30" borderId="12" xfId="0" applyNumberFormat="1" applyFont="1" applyFill="1" applyBorder="1" applyAlignment="1">
      <alignment horizontal="right" vertical="center"/>
    </xf>
    <xf numFmtId="49" fontId="24" fillId="24" borderId="16" xfId="0" applyNumberFormat="1" applyFont="1" applyFill="1" applyBorder="1" applyAlignment="1">
      <alignment horizontal="left" vertical="center"/>
    </xf>
    <xf numFmtId="49" fontId="22" fillId="24" borderId="10" xfId="0" applyNumberFormat="1" applyFont="1" applyFill="1" applyBorder="1" applyAlignment="1">
      <alignment vertical="center"/>
    </xf>
    <xf numFmtId="49" fontId="31" fillId="24" borderId="10" xfId="0" applyNumberFormat="1" applyFont="1" applyFill="1" applyBorder="1" applyAlignment="1">
      <alignment vertical="center"/>
    </xf>
    <xf numFmtId="49" fontId="31" fillId="24" borderId="16" xfId="0" applyNumberFormat="1" applyFont="1" applyFill="1" applyBorder="1" applyAlignment="1">
      <alignment horizontal="left" vertical="top" wrapText="1"/>
    </xf>
    <xf numFmtId="0" fontId="31" fillId="24" borderId="10" xfId="0" applyFont="1" applyFill="1" applyBorder="1" applyAlignment="1">
      <alignment vertical="top" wrapText="1"/>
    </xf>
    <xf numFmtId="0" fontId="31" fillId="24" borderId="10" xfId="0" applyFont="1" applyFill="1" applyBorder="1" applyAlignment="1">
      <alignment horizontal="left" vertical="top" wrapText="1"/>
    </xf>
    <xf numFmtId="164" fontId="31" fillId="24" borderId="10" xfId="0" applyNumberFormat="1" applyFont="1" applyFill="1" applyBorder="1" applyAlignment="1">
      <alignment horizontal="right" vertical="center"/>
    </xf>
    <xf numFmtId="49" fontId="32" fillId="24" borderId="10" xfId="0" applyNumberFormat="1" applyFont="1" applyFill="1" applyBorder="1" applyAlignment="1">
      <alignment vertical="center"/>
    </xf>
    <xf numFmtId="49" fontId="32" fillId="24" borderId="17" xfId="0" applyNumberFormat="1" applyFont="1" applyFill="1" applyBorder="1" applyAlignment="1">
      <alignment horizontal="left" vertical="top" wrapText="1"/>
    </xf>
    <xf numFmtId="0" fontId="32" fillId="24" borderId="10" xfId="0" applyFont="1" applyFill="1" applyBorder="1" applyAlignment="1">
      <alignment horizontal="left" vertical="top" wrapText="1"/>
    </xf>
    <xf numFmtId="164" fontId="32" fillId="24" borderId="10" xfId="0" applyNumberFormat="1" applyFont="1" applyFill="1" applyBorder="1" applyAlignment="1">
      <alignment horizontal="center" vertical="top"/>
    </xf>
    <xf numFmtId="0" fontId="33" fillId="24" borderId="10" xfId="0" applyFont="1" applyFill="1" applyBorder="1"/>
    <xf numFmtId="49" fontId="32" fillId="24" borderId="0" xfId="0" applyNumberFormat="1" applyFont="1" applyFill="1" applyBorder="1" applyAlignment="1">
      <alignment horizontal="left" vertical="top" wrapText="1"/>
    </xf>
    <xf numFmtId="0" fontId="32" fillId="24" borderId="12" xfId="0" applyFont="1" applyFill="1" applyBorder="1" applyAlignment="1">
      <alignment horizontal="left" vertical="top" wrapText="1"/>
    </xf>
    <xf numFmtId="164" fontId="31" fillId="24" borderId="12" xfId="0" applyNumberFormat="1" applyFont="1" applyFill="1" applyBorder="1" applyAlignment="1">
      <alignment horizontal="right" vertical="center"/>
    </xf>
    <xf numFmtId="49" fontId="22" fillId="24" borderId="16" xfId="0" applyNumberFormat="1" applyFont="1" applyFill="1" applyBorder="1" applyAlignment="1">
      <alignment horizontal="left" vertical="center" wrapText="1"/>
    </xf>
    <xf numFmtId="0" fontId="22" fillId="24" borderId="10" xfId="0" applyFont="1" applyFill="1" applyBorder="1" applyAlignment="1">
      <alignment horizontal="left" vertical="center" wrapText="1"/>
    </xf>
    <xf numFmtId="49" fontId="20" fillId="24" borderId="0" xfId="0" applyNumberFormat="1" applyFont="1" applyFill="1"/>
    <xf numFmtId="49" fontId="22" fillId="0" borderId="10" xfId="0" applyNumberFormat="1" applyFont="1" applyFill="1" applyBorder="1" applyAlignment="1">
      <alignment vertical="center"/>
    </xf>
    <xf numFmtId="49" fontId="22" fillId="0" borderId="16" xfId="0" applyNumberFormat="1" applyFont="1" applyFill="1" applyBorder="1" applyAlignment="1">
      <alignment horizontal="left" vertical="center"/>
    </xf>
    <xf numFmtId="0" fontId="22" fillId="0" borderId="10" xfId="0" applyFont="1" applyFill="1" applyBorder="1" applyAlignment="1">
      <alignment horizontal="left" vertical="top" wrapText="1"/>
    </xf>
    <xf numFmtId="0" fontId="22" fillId="0" borderId="10" xfId="0" applyFont="1" applyFill="1" applyBorder="1" applyAlignment="1">
      <alignment vertical="top" wrapText="1"/>
    </xf>
    <xf numFmtId="0" fontId="24" fillId="0" borderId="10" xfId="0" applyNumberFormat="1" applyFont="1" applyFill="1" applyBorder="1" applyAlignment="1">
      <alignment horizontal="center" vertical="top"/>
    </xf>
    <xf numFmtId="0" fontId="20" fillId="35" borderId="0" xfId="0" applyFont="1" applyFill="1"/>
    <xf numFmtId="49" fontId="24" fillId="0" borderId="10" xfId="0" applyNumberFormat="1" applyFont="1" applyFill="1" applyBorder="1" applyAlignment="1">
      <alignment vertical="center"/>
    </xf>
    <xf numFmtId="49" fontId="24" fillId="0" borderId="16" xfId="0" applyNumberFormat="1" applyFont="1" applyFill="1" applyBorder="1" applyAlignment="1">
      <alignment horizontal="left" vertical="center"/>
    </xf>
    <xf numFmtId="0" fontId="24" fillId="0" borderId="10" xfId="0" applyFont="1" applyFill="1" applyBorder="1" applyAlignment="1">
      <alignment horizontal="left" vertical="top" wrapText="1"/>
    </xf>
    <xf numFmtId="0" fontId="24" fillId="0" borderId="10" xfId="0" applyFont="1" applyFill="1" applyBorder="1" applyAlignment="1">
      <alignment vertical="top" wrapText="1"/>
    </xf>
    <xf numFmtId="0" fontId="20" fillId="0" borderId="10" xfId="0" applyFont="1" applyFill="1" applyBorder="1" applyAlignment="1">
      <alignment horizontal="left"/>
    </xf>
    <xf numFmtId="49" fontId="24" fillId="0" borderId="10" xfId="0" applyNumberFormat="1" applyFont="1" applyFill="1" applyBorder="1" applyAlignment="1">
      <alignment horizontal="left" vertical="center" wrapText="1"/>
    </xf>
    <xf numFmtId="49" fontId="24" fillId="0" borderId="10" xfId="0" applyNumberFormat="1" applyFont="1" applyFill="1" applyBorder="1" applyAlignment="1">
      <alignment horizontal="center" vertical="top"/>
    </xf>
    <xf numFmtId="49" fontId="24" fillId="0" borderId="17" xfId="0" applyNumberFormat="1" applyFont="1" applyFill="1" applyBorder="1" applyAlignment="1">
      <alignment horizontal="left" vertical="center"/>
    </xf>
    <xf numFmtId="0" fontId="24" fillId="0" borderId="15" xfId="0" applyFont="1" applyFill="1" applyBorder="1" applyAlignment="1">
      <alignment horizontal="left" vertical="top" wrapText="1"/>
    </xf>
    <xf numFmtId="0" fontId="24" fillId="0" borderId="10" xfId="0" applyNumberFormat="1" applyFont="1" applyFill="1" applyBorder="1" applyAlignment="1">
      <alignment vertical="top"/>
    </xf>
    <xf numFmtId="0" fontId="40" fillId="0" borderId="10" xfId="0" applyFont="1" applyFill="1" applyBorder="1" applyAlignment="1">
      <alignment horizontal="left" vertical="top" wrapText="1"/>
    </xf>
    <xf numFmtId="49" fontId="25" fillId="24" borderId="0" xfId="0" applyNumberFormat="1" applyFont="1" applyFill="1"/>
    <xf numFmtId="49" fontId="24" fillId="24" borderId="10" xfId="0" applyNumberFormat="1" applyFont="1" applyFill="1" applyBorder="1" applyAlignment="1">
      <alignment horizontal="center" vertical="top"/>
    </xf>
    <xf numFmtId="49" fontId="24" fillId="0" borderId="10" xfId="0" applyNumberFormat="1" applyFont="1" applyFill="1" applyBorder="1" applyAlignment="1">
      <alignment vertical="top"/>
    </xf>
    <xf numFmtId="0" fontId="24" fillId="24" borderId="0" xfId="0" applyFont="1" applyFill="1" applyBorder="1" applyAlignment="1">
      <alignment vertical="top" wrapText="1"/>
    </xf>
    <xf numFmtId="3" fontId="24" fillId="0" borderId="10" xfId="0" applyNumberFormat="1" applyFont="1" applyFill="1" applyBorder="1" applyAlignment="1">
      <alignment horizontal="center" vertical="top"/>
    </xf>
    <xf numFmtId="164" fontId="24" fillId="36" borderId="10" xfId="0" applyNumberFormat="1" applyFont="1" applyFill="1" applyBorder="1" applyAlignment="1">
      <alignment horizontal="center" vertical="center"/>
    </xf>
    <xf numFmtId="164" fontId="24" fillId="36" borderId="10" xfId="0" applyNumberFormat="1" applyFont="1" applyFill="1" applyBorder="1" applyAlignment="1">
      <alignment horizontal="center" vertical="top"/>
    </xf>
    <xf numFmtId="49" fontId="24" fillId="36" borderId="10" xfId="0" applyNumberFormat="1" applyFont="1" applyFill="1" applyBorder="1" applyAlignment="1">
      <alignment horizontal="center" vertical="top"/>
    </xf>
    <xf numFmtId="49" fontId="24" fillId="36" borderId="10" xfId="0" applyNumberFormat="1" applyFont="1" applyFill="1" applyBorder="1" applyAlignment="1">
      <alignment horizontal="center" vertical="center"/>
    </xf>
    <xf numFmtId="0" fontId="24" fillId="36" borderId="10" xfId="0" applyNumberFormat="1" applyFont="1" applyFill="1" applyBorder="1" applyAlignment="1">
      <alignment horizontal="center" vertical="top"/>
    </xf>
    <xf numFmtId="164" fontId="34" fillId="0" borderId="10" xfId="0" applyNumberFormat="1" applyFont="1" applyFill="1" applyBorder="1" applyAlignment="1">
      <alignment vertical="top"/>
    </xf>
    <xf numFmtId="164" fontId="35" fillId="0" borderId="10" xfId="0" applyNumberFormat="1" applyFont="1" applyFill="1" applyBorder="1" applyAlignment="1">
      <alignment vertical="top"/>
    </xf>
    <xf numFmtId="164" fontId="35" fillId="24" borderId="10" xfId="0" applyNumberFormat="1" applyFont="1" applyFill="1" applyBorder="1" applyAlignment="1">
      <alignment vertical="center"/>
    </xf>
    <xf numFmtId="164" fontId="34" fillId="24" borderId="10" xfId="0" applyNumberFormat="1" applyFont="1" applyFill="1" applyBorder="1" applyAlignment="1">
      <alignment vertical="center"/>
    </xf>
    <xf numFmtId="4" fontId="22" fillId="36" borderId="10" xfId="0" applyNumberFormat="1" applyFont="1" applyFill="1" applyBorder="1" applyAlignment="1">
      <alignment horizontal="center" vertical="center"/>
    </xf>
    <xf numFmtId="49" fontId="22" fillId="36" borderId="10" xfId="0" applyNumberFormat="1" applyFont="1" applyFill="1" applyBorder="1" applyAlignment="1">
      <alignment horizontal="center" vertical="center"/>
    </xf>
    <xf numFmtId="4" fontId="24" fillId="36" borderId="10" xfId="0" applyNumberFormat="1" applyFont="1" applyFill="1" applyBorder="1" applyAlignment="1">
      <alignment horizontal="center" vertical="center"/>
    </xf>
    <xf numFmtId="49" fontId="25" fillId="36" borderId="10" xfId="0" applyNumberFormat="1" applyFont="1" applyFill="1" applyBorder="1" applyAlignment="1">
      <alignment horizontal="center" vertical="center"/>
    </xf>
    <xf numFmtId="0" fontId="36" fillId="36" borderId="10" xfId="0" applyFont="1" applyFill="1" applyBorder="1" applyAlignment="1">
      <alignment horizontal="center" vertical="center"/>
    </xf>
    <xf numFmtId="49" fontId="36" fillId="36" borderId="10" xfId="0" applyNumberFormat="1" applyFont="1" applyFill="1" applyBorder="1" applyAlignment="1">
      <alignment horizontal="center" vertical="center"/>
    </xf>
    <xf numFmtId="4" fontId="22" fillId="24" borderId="10" xfId="0" applyNumberFormat="1" applyFont="1" applyFill="1" applyBorder="1" applyAlignment="1">
      <alignment horizontal="center" vertical="center"/>
    </xf>
    <xf numFmtId="49" fontId="22" fillId="24" borderId="10" xfId="0" applyNumberFormat="1" applyFont="1" applyFill="1" applyBorder="1" applyAlignment="1">
      <alignment horizontal="center" vertical="center"/>
    </xf>
    <xf numFmtId="4" fontId="24" fillId="24" borderId="10" xfId="0" applyNumberFormat="1" applyFont="1" applyFill="1" applyBorder="1" applyAlignment="1">
      <alignment horizontal="center" vertical="center"/>
    </xf>
    <xf numFmtId="0" fontId="36" fillId="24" borderId="10" xfId="0" applyFont="1" applyFill="1" applyBorder="1" applyAlignment="1">
      <alignment horizontal="center" vertical="center"/>
    </xf>
    <xf numFmtId="49" fontId="36" fillId="24" borderId="10" xfId="0" applyNumberFormat="1" applyFont="1" applyFill="1" applyBorder="1" applyAlignment="1">
      <alignment horizontal="center" vertical="center"/>
    </xf>
    <xf numFmtId="0" fontId="41" fillId="24" borderId="0" xfId="0" applyFont="1" applyFill="1" applyAlignment="1">
      <alignment horizontal="center" vertical="center"/>
    </xf>
    <xf numFmtId="164" fontId="42" fillId="24" borderId="10" xfId="0" applyNumberFormat="1" applyFont="1" applyFill="1" applyBorder="1" applyAlignment="1">
      <alignment vertical="center"/>
    </xf>
    <xf numFmtId="1" fontId="24" fillId="24" borderId="10" xfId="0" applyNumberFormat="1" applyFont="1" applyFill="1" applyBorder="1" applyAlignment="1">
      <alignment horizontal="center" vertical="top"/>
    </xf>
    <xf numFmtId="49" fontId="24" fillId="24" borderId="12" xfId="0" applyNumberFormat="1" applyFont="1" applyFill="1" applyBorder="1" applyAlignment="1">
      <alignment vertical="center"/>
    </xf>
    <xf numFmtId="49" fontId="24" fillId="24" borderId="19" xfId="0" applyNumberFormat="1" applyFont="1" applyFill="1" applyBorder="1" applyAlignment="1">
      <alignment horizontal="left" vertical="center"/>
    </xf>
    <xf numFmtId="49" fontId="24" fillId="24" borderId="10" xfId="0" applyNumberFormat="1" applyFont="1" applyFill="1" applyBorder="1" applyAlignment="1">
      <alignment horizontal="left" vertical="center"/>
    </xf>
    <xf numFmtId="0" fontId="20" fillId="24" borderId="10" xfId="0" applyFont="1" applyFill="1" applyBorder="1" applyAlignment="1">
      <alignment horizontal="left"/>
    </xf>
    <xf numFmtId="0" fontId="24" fillId="0" borderId="0" xfId="0" applyFont="1" applyAlignment="1">
      <alignment horizontal="justify"/>
    </xf>
    <xf numFmtId="49" fontId="24" fillId="24" borderId="0" xfId="0" applyNumberFormat="1" applyFont="1" applyFill="1" applyBorder="1" applyAlignment="1">
      <alignment vertical="center"/>
    </xf>
    <xf numFmtId="0" fontId="24" fillId="24" borderId="0" xfId="0" applyFont="1" applyFill="1" applyBorder="1" applyAlignment="1">
      <alignment horizontal="left" vertical="center" wrapText="1"/>
    </xf>
    <xf numFmtId="49" fontId="24" fillId="24" borderId="0" xfId="0" applyNumberFormat="1" applyFont="1" applyFill="1" applyBorder="1" applyAlignment="1">
      <alignment horizontal="center" vertical="center"/>
    </xf>
    <xf numFmtId="49" fontId="25" fillId="36" borderId="0" xfId="0" applyNumberFormat="1" applyFont="1" applyFill="1" applyBorder="1" applyAlignment="1">
      <alignment horizontal="center" vertical="center"/>
    </xf>
    <xf numFmtId="164" fontId="24" fillId="24" borderId="0" xfId="0" applyNumberFormat="1" applyFont="1" applyFill="1" applyBorder="1" applyAlignment="1">
      <alignment vertical="center"/>
    </xf>
    <xf numFmtId="0" fontId="24" fillId="24" borderId="0" xfId="0" applyFont="1" applyFill="1" applyBorder="1" applyAlignment="1">
      <alignment horizontal="left" vertical="center"/>
    </xf>
    <xf numFmtId="0" fontId="19" fillId="24" borderId="0" xfId="0" applyFont="1" applyFill="1" applyBorder="1" applyAlignment="1">
      <alignment horizontal="left" vertical="top" wrapText="1"/>
    </xf>
    <xf numFmtId="0" fontId="19" fillId="24" borderId="0" xfId="0" applyFont="1" applyFill="1" applyAlignment="1">
      <alignment horizontal="center" wrapText="1"/>
    </xf>
    <xf numFmtId="49" fontId="37" fillId="24" borderId="16" xfId="0" applyNumberFormat="1" applyFont="1" applyFill="1" applyBorder="1" applyAlignment="1">
      <alignment horizontal="left" vertical="top" wrapText="1"/>
    </xf>
    <xf numFmtId="0" fontId="37" fillId="24" borderId="10" xfId="0" applyFont="1" applyFill="1" applyBorder="1" applyAlignment="1">
      <alignment vertical="top" wrapText="1"/>
    </xf>
    <xf numFmtId="0" fontId="37" fillId="24" borderId="10" xfId="0" applyFont="1" applyFill="1" applyBorder="1" applyAlignment="1">
      <alignment horizontal="left" vertical="top" wrapText="1"/>
    </xf>
    <xf numFmtId="49" fontId="37" fillId="24" borderId="10" xfId="0" applyNumberFormat="1" applyFont="1" applyFill="1" applyBorder="1" applyAlignment="1">
      <alignment horizontal="center" vertical="center"/>
    </xf>
    <xf numFmtId="0" fontId="19" fillId="24" borderId="10" xfId="0" applyFont="1" applyFill="1" applyBorder="1" applyAlignment="1">
      <alignment horizontal="left" vertical="top" wrapText="1"/>
    </xf>
    <xf numFmtId="164" fontId="19" fillId="24" borderId="10" xfId="0" applyNumberFormat="1" applyFont="1" applyFill="1" applyBorder="1" applyAlignment="1">
      <alignment horizontal="center" vertical="top"/>
    </xf>
    <xf numFmtId="4" fontId="19" fillId="24" borderId="10" xfId="0" applyNumberFormat="1" applyFont="1" applyFill="1" applyBorder="1" applyAlignment="1">
      <alignment horizontal="center" vertical="center"/>
    </xf>
    <xf numFmtId="164" fontId="19" fillId="24" borderId="10" xfId="0" applyNumberFormat="1" applyFont="1" applyFill="1" applyBorder="1" applyAlignment="1">
      <alignment horizontal="center" vertical="center"/>
    </xf>
    <xf numFmtId="49" fontId="19" fillId="24" borderId="10" xfId="0" applyNumberFormat="1" applyFont="1" applyFill="1" applyBorder="1" applyAlignment="1">
      <alignment horizontal="center" vertical="center"/>
    </xf>
    <xf numFmtId="49" fontId="37" fillId="24" borderId="16" xfId="0" applyNumberFormat="1" applyFont="1" applyFill="1" applyBorder="1" applyAlignment="1">
      <alignment horizontal="left" vertical="center"/>
    </xf>
    <xf numFmtId="0" fontId="38" fillId="24" borderId="10" xfId="0" applyFont="1" applyFill="1" applyBorder="1" applyAlignment="1">
      <alignment horizontal="center" vertical="center"/>
    </xf>
    <xf numFmtId="49" fontId="38" fillId="24" borderId="10" xfId="0" applyNumberFormat="1" applyFont="1" applyFill="1" applyBorder="1" applyAlignment="1">
      <alignment horizontal="center" vertical="center"/>
    </xf>
    <xf numFmtId="49" fontId="43" fillId="24" borderId="16" xfId="0" applyNumberFormat="1" applyFont="1" applyFill="1" applyBorder="1" applyAlignment="1">
      <alignment horizontal="left" vertical="center"/>
    </xf>
    <xf numFmtId="0" fontId="19" fillId="24" borderId="10" xfId="0" applyFont="1" applyFill="1" applyBorder="1" applyAlignment="1">
      <alignment vertical="top" wrapText="1"/>
    </xf>
    <xf numFmtId="49" fontId="19" fillId="24" borderId="10" xfId="0" applyNumberFormat="1" applyFont="1" applyFill="1" applyBorder="1" applyAlignment="1">
      <alignment horizontal="center" vertical="top"/>
    </xf>
    <xf numFmtId="49" fontId="19" fillId="24" borderId="10" xfId="0" applyNumberFormat="1" applyFont="1" applyFill="1" applyBorder="1" applyAlignment="1">
      <alignment horizontal="left" vertical="center" wrapText="1"/>
    </xf>
    <xf numFmtId="0" fontId="19" fillId="24" borderId="10" xfId="0" applyNumberFormat="1" applyFont="1" applyFill="1" applyBorder="1" applyAlignment="1">
      <alignment horizontal="center" vertical="center"/>
    </xf>
    <xf numFmtId="49" fontId="19" fillId="24" borderId="16" xfId="0" applyNumberFormat="1" applyFont="1" applyFill="1" applyBorder="1" applyAlignment="1">
      <alignment horizontal="left" vertical="center"/>
    </xf>
    <xf numFmtId="49" fontId="19" fillId="24" borderId="0" xfId="0" applyNumberFormat="1" applyFont="1" applyFill="1" applyBorder="1" applyAlignment="1">
      <alignment horizontal="left" vertical="center"/>
    </xf>
    <xf numFmtId="49" fontId="19" fillId="24" borderId="0" xfId="0" applyNumberFormat="1" applyFont="1" applyFill="1" applyBorder="1" applyAlignment="1">
      <alignment horizontal="center" vertical="center"/>
    </xf>
    <xf numFmtId="0" fontId="19" fillId="24" borderId="0" xfId="0" applyNumberFormat="1" applyFont="1" applyFill="1" applyBorder="1" applyAlignment="1">
      <alignment horizontal="center" vertical="center"/>
    </xf>
    <xf numFmtId="164" fontId="19" fillId="24" borderId="0" xfId="0" applyNumberFormat="1" applyFont="1" applyFill="1" applyBorder="1" applyAlignment="1">
      <alignment horizontal="right" vertical="center"/>
    </xf>
    <xf numFmtId="164" fontId="19" fillId="24" borderId="0" xfId="0" applyNumberFormat="1" applyFont="1" applyFill="1" applyBorder="1" applyAlignment="1">
      <alignment vertical="center"/>
    </xf>
    <xf numFmtId="0" fontId="19" fillId="24" borderId="0" xfId="0" applyFont="1" applyFill="1" applyBorder="1" applyAlignment="1">
      <alignment horizontal="left" vertical="center"/>
    </xf>
    <xf numFmtId="0" fontId="19" fillId="24" borderId="0" xfId="0" applyFont="1" applyFill="1" applyBorder="1" applyAlignment="1">
      <alignment horizontal="left" vertical="center" wrapText="1"/>
    </xf>
    <xf numFmtId="0" fontId="19" fillId="24" borderId="0" xfId="0" applyFont="1" applyFill="1" applyAlignment="1">
      <alignment horizontal="justify"/>
    </xf>
    <xf numFmtId="49" fontId="19" fillId="24" borderId="0" xfId="0" applyNumberFormat="1" applyFont="1" applyFill="1" applyAlignment="1">
      <alignment horizontal="center" vertical="center"/>
    </xf>
    <xf numFmtId="49" fontId="19" fillId="24" borderId="17" xfId="0" applyNumberFormat="1" applyFont="1" applyFill="1" applyBorder="1" applyAlignment="1">
      <alignment horizontal="left" vertical="top" wrapText="1"/>
    </xf>
    <xf numFmtId="0" fontId="20" fillId="24" borderId="10" xfId="0" applyFont="1" applyFill="1" applyBorder="1" applyAlignment="1">
      <alignment horizontal="left" vertical="center" wrapText="1"/>
    </xf>
    <xf numFmtId="49" fontId="19" fillId="24" borderId="17" xfId="0" applyNumberFormat="1" applyFont="1" applyFill="1" applyBorder="1" applyAlignment="1">
      <alignment horizontal="left" vertical="center"/>
    </xf>
    <xf numFmtId="49" fontId="19" fillId="24" borderId="10" xfId="0" applyNumberFormat="1" applyFont="1" applyFill="1" applyBorder="1" applyAlignment="1">
      <alignment horizontal="left" vertical="center"/>
    </xf>
    <xf numFmtId="0" fontId="20" fillId="24" borderId="10" xfId="0" applyFont="1" applyFill="1" applyBorder="1" applyAlignment="1">
      <alignment horizontal="center"/>
    </xf>
    <xf numFmtId="164" fontId="19" fillId="24" borderId="15" xfId="0" applyNumberFormat="1" applyFont="1" applyFill="1" applyBorder="1" applyAlignment="1">
      <alignment horizontal="center" vertical="center"/>
    </xf>
    <xf numFmtId="165" fontId="19" fillId="24" borderId="10" xfId="0" applyNumberFormat="1" applyFont="1" applyFill="1" applyBorder="1" applyAlignment="1">
      <alignment horizontal="center" vertical="center"/>
    </xf>
    <xf numFmtId="49" fontId="28" fillId="24" borderId="10" xfId="0" applyNumberFormat="1" applyFont="1" applyFill="1" applyBorder="1" applyAlignment="1">
      <alignment horizontal="center" vertical="center"/>
    </xf>
    <xf numFmtId="0" fontId="28" fillId="24" borderId="10" xfId="0" applyFont="1" applyFill="1" applyBorder="1" applyAlignment="1">
      <alignment horizontal="center" vertical="center"/>
    </xf>
    <xf numFmtId="165" fontId="19" fillId="24" borderId="12" xfId="0" applyNumberFormat="1" applyFont="1" applyFill="1" applyBorder="1" applyAlignment="1">
      <alignment horizontal="center" vertical="center"/>
    </xf>
    <xf numFmtId="164" fontId="19" fillId="24" borderId="12" xfId="0" applyNumberFormat="1" applyFont="1" applyFill="1" applyBorder="1" applyAlignment="1">
      <alignment horizontal="center" vertical="center"/>
    </xf>
    <xf numFmtId="49" fontId="19" fillId="24" borderId="15" xfId="0" applyNumberFormat="1" applyFont="1" applyFill="1" applyBorder="1" applyAlignment="1">
      <alignment horizontal="left" vertical="center" wrapText="1"/>
    </xf>
    <xf numFmtId="0" fontId="19" fillId="24" borderId="15" xfId="0" applyNumberFormat="1" applyFont="1" applyFill="1" applyBorder="1" applyAlignment="1">
      <alignment horizontal="center" vertical="center"/>
    </xf>
    <xf numFmtId="49" fontId="19" fillId="24" borderId="15" xfId="0" applyNumberFormat="1" applyFont="1" applyFill="1" applyBorder="1" applyAlignment="1">
      <alignment horizontal="center" vertical="center"/>
    </xf>
    <xf numFmtId="0" fontId="19" fillId="24" borderId="12" xfId="0" applyFont="1" applyFill="1" applyBorder="1" applyAlignment="1">
      <alignment vertical="top" wrapText="1"/>
    </xf>
    <xf numFmtId="0" fontId="19" fillId="24" borderId="15" xfId="0" applyFont="1" applyFill="1" applyBorder="1" applyAlignment="1">
      <alignment vertical="top" wrapText="1"/>
    </xf>
    <xf numFmtId="0" fontId="37" fillId="24" borderId="0" xfId="0" applyFont="1" applyFill="1" applyBorder="1" applyAlignment="1">
      <alignment horizontal="center" vertical="center" wrapText="1"/>
    </xf>
    <xf numFmtId="49" fontId="44" fillId="24" borderId="10" xfId="0" applyNumberFormat="1" applyFont="1" applyFill="1" applyBorder="1" applyAlignment="1">
      <alignment horizontal="center" vertical="center"/>
    </xf>
    <xf numFmtId="0" fontId="43" fillId="24" borderId="10" xfId="0" applyFont="1" applyFill="1" applyBorder="1" applyAlignment="1">
      <alignment horizontal="left" vertical="top" wrapText="1"/>
    </xf>
    <xf numFmtId="49" fontId="43" fillId="24" borderId="10" xfId="0" applyNumberFormat="1" applyFont="1" applyFill="1" applyBorder="1" applyAlignment="1">
      <alignment horizontal="center" vertical="center"/>
    </xf>
    <xf numFmtId="164" fontId="43" fillId="24" borderId="10" xfId="0" applyNumberFormat="1" applyFont="1" applyFill="1" applyBorder="1" applyAlignment="1">
      <alignment horizontal="center" vertical="center"/>
    </xf>
    <xf numFmtId="49" fontId="43" fillId="24" borderId="17" xfId="0" applyNumberFormat="1" applyFont="1" applyFill="1" applyBorder="1" applyAlignment="1">
      <alignment horizontal="left" vertical="top" wrapText="1"/>
    </xf>
    <xf numFmtId="164" fontId="43" fillId="24" borderId="10" xfId="0" applyNumberFormat="1" applyFont="1" applyFill="1" applyBorder="1" applyAlignment="1">
      <alignment horizontal="center" vertical="top"/>
    </xf>
    <xf numFmtId="0" fontId="45" fillId="24" borderId="10" xfId="0" applyFont="1" applyFill="1" applyBorder="1"/>
    <xf numFmtId="49" fontId="43" fillId="24" borderId="10" xfId="0" applyNumberFormat="1" applyFont="1" applyFill="1" applyBorder="1" applyAlignment="1">
      <alignment horizontal="center" vertical="top"/>
    </xf>
    <xf numFmtId="0" fontId="45" fillId="24" borderId="10" xfId="0" applyFont="1" applyFill="1" applyBorder="1" applyAlignment="1">
      <alignment horizontal="center"/>
    </xf>
    <xf numFmtId="0" fontId="45" fillId="24" borderId="10" xfId="0" applyFont="1" applyFill="1" applyBorder="1" applyAlignment="1">
      <alignment horizontal="left" vertical="center" wrapText="1"/>
    </xf>
    <xf numFmtId="49" fontId="43" fillId="24" borderId="12" xfId="0" applyNumberFormat="1" applyFont="1" applyFill="1" applyBorder="1" applyAlignment="1">
      <alignment horizontal="center" vertical="center"/>
    </xf>
    <xf numFmtId="49" fontId="43" fillId="24" borderId="19" xfId="0" applyNumberFormat="1" applyFont="1" applyFill="1" applyBorder="1" applyAlignment="1">
      <alignment horizontal="left" vertical="center"/>
    </xf>
    <xf numFmtId="0" fontId="43" fillId="24" borderId="12" xfId="0" applyFont="1" applyFill="1" applyBorder="1" applyAlignment="1">
      <alignment horizontal="left" vertical="top" wrapText="1"/>
    </xf>
    <xf numFmtId="49" fontId="43" fillId="24" borderId="10" xfId="0" applyNumberFormat="1" applyFont="1" applyFill="1" applyBorder="1" applyAlignment="1">
      <alignment horizontal="left" vertical="center"/>
    </xf>
    <xf numFmtId="0" fontId="24" fillId="24" borderId="10" xfId="0" applyFont="1" applyFill="1" applyBorder="1" applyAlignment="1">
      <alignment horizontal="center" vertical="center" wrapText="1"/>
    </xf>
    <xf numFmtId="0" fontId="24" fillId="35" borderId="10" xfId="0" applyFont="1" applyFill="1" applyBorder="1" applyAlignment="1">
      <alignment horizontal="center" vertical="center" wrapText="1"/>
    </xf>
    <xf numFmtId="0" fontId="24" fillId="24" borderId="20" xfId="0" applyFont="1" applyFill="1" applyBorder="1" applyAlignment="1">
      <alignment horizontal="center" vertical="center" wrapText="1"/>
    </xf>
    <xf numFmtId="0" fontId="24" fillId="24" borderId="18" xfId="0" applyFont="1" applyFill="1" applyBorder="1" applyAlignment="1">
      <alignment horizontal="center" vertical="center" wrapText="1"/>
    </xf>
    <xf numFmtId="0" fontId="24" fillId="24" borderId="21" xfId="0" applyFont="1" applyFill="1" applyBorder="1" applyAlignment="1">
      <alignment horizontal="center" vertical="center" wrapText="1"/>
    </xf>
    <xf numFmtId="0" fontId="19" fillId="24" borderId="0" xfId="0" applyFont="1" applyFill="1" applyBorder="1" applyAlignment="1">
      <alignment horizontal="left" vertical="top" wrapText="1"/>
    </xf>
    <xf numFmtId="0" fontId="22" fillId="24" borderId="0" xfId="0" applyFont="1" applyFill="1" applyBorder="1" applyAlignment="1">
      <alignment horizontal="center" vertical="top" wrapText="1"/>
    </xf>
    <xf numFmtId="0" fontId="24" fillId="24" borderId="22" xfId="0" applyFont="1" applyFill="1" applyBorder="1" applyAlignment="1">
      <alignment horizontal="center" vertical="center" wrapText="1"/>
    </xf>
    <xf numFmtId="0" fontId="24" fillId="24" borderId="11" xfId="0" applyFont="1" applyFill="1" applyBorder="1" applyAlignment="1">
      <alignment horizontal="center" vertical="center" wrapText="1"/>
    </xf>
    <xf numFmtId="0" fontId="24" fillId="24" borderId="23" xfId="0" applyFont="1" applyFill="1" applyBorder="1" applyAlignment="1">
      <alignment horizontal="center" vertical="center" wrapText="1"/>
    </xf>
    <xf numFmtId="0" fontId="24" fillId="24" borderId="13" xfId="0" applyFont="1" applyFill="1" applyBorder="1" applyAlignment="1">
      <alignment horizontal="center" vertical="center" wrapText="1"/>
    </xf>
    <xf numFmtId="0" fontId="24" fillId="24" borderId="24" xfId="0" applyFont="1" applyFill="1" applyBorder="1" applyAlignment="1">
      <alignment horizontal="center" vertical="center" wrapText="1"/>
    </xf>
    <xf numFmtId="49" fontId="24" fillId="24" borderId="12" xfId="0" applyNumberFormat="1" applyFont="1" applyFill="1" applyBorder="1" applyAlignment="1">
      <alignment horizontal="center" vertical="center" wrapText="1"/>
    </xf>
    <xf numFmtId="49" fontId="24" fillId="24" borderId="25" xfId="0" applyNumberFormat="1" applyFont="1" applyFill="1" applyBorder="1" applyAlignment="1">
      <alignment horizontal="center" vertical="center" wrapText="1"/>
    </xf>
    <xf numFmtId="49" fontId="24" fillId="24" borderId="15" xfId="0" applyNumberFormat="1" applyFont="1" applyFill="1" applyBorder="1" applyAlignment="1">
      <alignment horizontal="center" vertical="center" wrapText="1"/>
    </xf>
    <xf numFmtId="0" fontId="24" fillId="24" borderId="26" xfId="0" applyFont="1" applyFill="1" applyBorder="1" applyAlignment="1">
      <alignment horizontal="center" vertical="center" wrapText="1"/>
    </xf>
    <xf numFmtId="0" fontId="24" fillId="24" borderId="27" xfId="0" applyFont="1" applyFill="1" applyBorder="1" applyAlignment="1">
      <alignment horizontal="center" vertical="center" wrapText="1"/>
    </xf>
    <xf numFmtId="0" fontId="24" fillId="24" borderId="28" xfId="0" applyFont="1" applyFill="1" applyBorder="1" applyAlignment="1">
      <alignment horizontal="center" vertical="center" wrapText="1"/>
    </xf>
    <xf numFmtId="0" fontId="19" fillId="24" borderId="12" xfId="0" applyNumberFormat="1" applyFont="1" applyFill="1" applyBorder="1" applyAlignment="1">
      <alignment horizontal="center" vertical="center"/>
    </xf>
    <xf numFmtId="0" fontId="19" fillId="24" borderId="15" xfId="0" applyNumberFormat="1" applyFont="1" applyFill="1" applyBorder="1" applyAlignment="1">
      <alignment horizontal="center" vertical="center"/>
    </xf>
    <xf numFmtId="49" fontId="19" fillId="24" borderId="12" xfId="0" applyNumberFormat="1" applyFont="1" applyFill="1" applyBorder="1" applyAlignment="1">
      <alignment horizontal="center" vertical="center"/>
    </xf>
    <xf numFmtId="49" fontId="19" fillId="24" borderId="15" xfId="0" applyNumberFormat="1" applyFont="1" applyFill="1" applyBorder="1" applyAlignment="1">
      <alignment horizontal="center" vertical="center"/>
    </xf>
    <xf numFmtId="49" fontId="43" fillId="24" borderId="29" xfId="0" applyNumberFormat="1" applyFont="1" applyFill="1" applyBorder="1" applyAlignment="1">
      <alignment horizontal="left" vertical="center"/>
    </xf>
    <xf numFmtId="49" fontId="43" fillId="24" borderId="30" xfId="0" applyNumberFormat="1" applyFont="1" applyFill="1" applyBorder="1" applyAlignment="1">
      <alignment horizontal="left" vertical="center"/>
    </xf>
    <xf numFmtId="0" fontId="19" fillId="24" borderId="12" xfId="0" applyFont="1" applyFill="1" applyBorder="1" applyAlignment="1">
      <alignment vertical="top" wrapText="1"/>
    </xf>
    <xf numFmtId="0" fontId="19" fillId="24" borderId="15" xfId="0" applyFont="1" applyFill="1" applyBorder="1" applyAlignment="1">
      <alignment vertical="top" wrapText="1"/>
    </xf>
    <xf numFmtId="0" fontId="19" fillId="24" borderId="21" xfId="0" applyFont="1" applyFill="1" applyBorder="1" applyAlignment="1">
      <alignment horizontal="center" vertical="center" wrapText="1"/>
    </xf>
    <xf numFmtId="0" fontId="19" fillId="24" borderId="20" xfId="0" applyFont="1" applyFill="1" applyBorder="1" applyAlignment="1">
      <alignment horizontal="center" vertical="center" wrapText="1"/>
    </xf>
    <xf numFmtId="0" fontId="19" fillId="24" borderId="18" xfId="0" applyFont="1" applyFill="1" applyBorder="1" applyAlignment="1">
      <alignment horizontal="center" vertical="center" wrapText="1"/>
    </xf>
    <xf numFmtId="0" fontId="19" fillId="24" borderId="12" xfId="0" applyFont="1" applyFill="1" applyBorder="1" applyAlignment="1">
      <alignment horizontal="center" vertical="center" wrapText="1"/>
    </xf>
    <xf numFmtId="0" fontId="19" fillId="24" borderId="15" xfId="0" applyFont="1" applyFill="1" applyBorder="1" applyAlignment="1">
      <alignment horizontal="center" vertical="center" wrapText="1"/>
    </xf>
    <xf numFmtId="0" fontId="37" fillId="24" borderId="0" xfId="0" applyFont="1" applyFill="1" applyBorder="1" applyAlignment="1">
      <alignment horizontal="center" vertical="center" wrapText="1"/>
    </xf>
    <xf numFmtId="49" fontId="19" fillId="24" borderId="12" xfId="0" applyNumberFormat="1" applyFont="1" applyFill="1" applyBorder="1" applyAlignment="1">
      <alignment horizontal="center" vertical="center" wrapText="1"/>
    </xf>
    <xf numFmtId="49" fontId="19" fillId="24" borderId="25" xfId="0" applyNumberFormat="1" applyFont="1" applyFill="1" applyBorder="1" applyAlignment="1">
      <alignment horizontal="center" vertical="center" wrapText="1"/>
    </xf>
    <xf numFmtId="49" fontId="19" fillId="24" borderId="15" xfId="0" applyNumberFormat="1" applyFont="1" applyFill="1" applyBorder="1" applyAlignment="1">
      <alignment horizontal="center" vertical="center" wrapText="1"/>
    </xf>
    <xf numFmtId="0" fontId="19" fillId="24" borderId="26" xfId="0" applyFont="1" applyFill="1" applyBorder="1" applyAlignment="1">
      <alignment horizontal="center" vertical="center" wrapText="1"/>
    </xf>
    <xf numFmtId="0" fontId="19" fillId="24" borderId="27" xfId="0" applyFont="1" applyFill="1" applyBorder="1" applyAlignment="1">
      <alignment horizontal="center" vertical="center" wrapText="1"/>
    </xf>
    <xf numFmtId="0" fontId="19" fillId="24" borderId="28" xfId="0" applyFont="1" applyFill="1" applyBorder="1" applyAlignment="1">
      <alignment horizontal="center" vertical="center" wrapText="1"/>
    </xf>
    <xf numFmtId="0" fontId="19" fillId="24" borderId="22" xfId="0" applyFont="1" applyFill="1" applyBorder="1" applyAlignment="1">
      <alignment horizontal="center" vertical="center" wrapText="1"/>
    </xf>
    <xf numFmtId="0" fontId="19" fillId="24" borderId="11" xfId="0" applyFont="1" applyFill="1" applyBorder="1" applyAlignment="1">
      <alignment horizontal="center" vertical="center" wrapText="1"/>
    </xf>
    <xf numFmtId="0" fontId="19" fillId="24" borderId="23" xfId="0" applyFont="1" applyFill="1" applyBorder="1" applyAlignment="1">
      <alignment horizontal="center" vertical="center" wrapText="1"/>
    </xf>
    <xf numFmtId="0" fontId="19" fillId="24" borderId="10" xfId="0" applyFont="1" applyFill="1" applyBorder="1" applyAlignment="1">
      <alignment horizontal="center" vertical="center" wrapText="1"/>
    </xf>
    <xf numFmtId="49" fontId="19" fillId="24" borderId="21" xfId="0" applyNumberFormat="1" applyFont="1" applyFill="1" applyBorder="1" applyAlignment="1">
      <alignment horizontal="left" vertical="center" wrapText="1"/>
    </xf>
    <xf numFmtId="0" fontId="0" fillId="0" borderId="20" xfId="0" applyFont="1" applyBorder="1" applyAlignment="1"/>
    <xf numFmtId="0" fontId="0" fillId="0" borderId="18" xfId="0" applyFont="1" applyBorder="1" applyAlignment="1"/>
    <xf numFmtId="0" fontId="19" fillId="24" borderId="13" xfId="0" applyFont="1" applyFill="1" applyBorder="1" applyAlignment="1">
      <alignment horizontal="center" vertical="center" wrapText="1"/>
    </xf>
    <xf numFmtId="0" fontId="19" fillId="24" borderId="24" xfId="0" applyFont="1" applyFill="1" applyBorder="1" applyAlignment="1">
      <alignment horizontal="center" vertical="center" wrapText="1"/>
    </xf>
    <xf numFmtId="0" fontId="19" fillId="24" borderId="31" xfId="0" applyFont="1" applyFill="1" applyBorder="1" applyAlignment="1">
      <alignment horizontal="center" vertical="center" wrapText="1"/>
    </xf>
    <xf numFmtId="0" fontId="19" fillId="24" borderId="32" xfId="0" applyFont="1" applyFill="1" applyBorder="1" applyAlignment="1">
      <alignment horizontal="center" vertical="center" wrapText="1"/>
    </xf>
    <xf numFmtId="0" fontId="19" fillId="24" borderId="33" xfId="0" applyFont="1" applyFill="1" applyBorder="1" applyAlignment="1">
      <alignment horizontal="center" vertical="center" wrapText="1"/>
    </xf>
    <xf numFmtId="0" fontId="19" fillId="24" borderId="34" xfId="0" applyFont="1" applyFill="1" applyBorder="1" applyAlignment="1">
      <alignment horizontal="center" vertical="center" wrapText="1"/>
    </xf>
    <xf numFmtId="0" fontId="19" fillId="24" borderId="35" xfId="0" applyFont="1" applyFill="1" applyBorder="1" applyAlignment="1">
      <alignment horizontal="center" vertical="center" wrapText="1"/>
    </xf>
    <xf numFmtId="0" fontId="19" fillId="24" borderId="36" xfId="0" applyFont="1" applyFill="1" applyBorder="1" applyAlignment="1">
      <alignment horizontal="center" vertical="center" wrapText="1"/>
    </xf>
    <xf numFmtId="0" fontId="20" fillId="36" borderId="10" xfId="0" applyFont="1" applyFill="1" applyBorder="1" applyAlignment="1">
      <alignment horizontal="center" vertical="center" wrapText="1"/>
    </xf>
    <xf numFmtId="0" fontId="24" fillId="36" borderId="12" xfId="0" applyFont="1" applyFill="1" applyBorder="1" applyAlignment="1">
      <alignment horizontal="center" vertical="center" wrapText="1"/>
    </xf>
    <xf numFmtId="0" fontId="24" fillId="36" borderId="25" xfId="0" applyFont="1" applyFill="1" applyBorder="1" applyAlignment="1">
      <alignment horizontal="center" vertical="center" wrapText="1"/>
    </xf>
    <xf numFmtId="49" fontId="24" fillId="36" borderId="12" xfId="0" applyNumberFormat="1" applyFont="1" applyFill="1" applyBorder="1" applyAlignment="1">
      <alignment horizontal="center" vertical="center" wrapText="1"/>
    </xf>
    <xf numFmtId="49" fontId="24" fillId="36" borderId="25" xfId="0" applyNumberFormat="1" applyFont="1" applyFill="1" applyBorder="1" applyAlignment="1">
      <alignment horizontal="center" vertical="center" wrapText="1"/>
    </xf>
    <xf numFmtId="0" fontId="31" fillId="24" borderId="0" xfId="0" applyFont="1" applyFill="1" applyBorder="1" applyAlignment="1">
      <alignment horizontal="center" vertical="center" wrapText="1"/>
    </xf>
    <xf numFmtId="0" fontId="24" fillId="24" borderId="0" xfId="0" applyFont="1" applyFill="1" applyBorder="1" applyAlignment="1">
      <alignment horizontal="left" vertical="top" wrapText="1"/>
    </xf>
    <xf numFmtId="0" fontId="24" fillId="24" borderId="31" xfId="0" applyFont="1" applyFill="1" applyBorder="1" applyAlignment="1">
      <alignment horizontal="center" vertical="center" wrapText="1"/>
    </xf>
    <xf numFmtId="0" fontId="24" fillId="24" borderId="32" xfId="0" applyFont="1" applyFill="1" applyBorder="1" applyAlignment="1">
      <alignment horizontal="center" vertical="center" wrapText="1"/>
    </xf>
    <xf numFmtId="0" fontId="24" fillId="24" borderId="33" xfId="0" applyFont="1" applyFill="1" applyBorder="1" applyAlignment="1">
      <alignment horizontal="center" vertical="center" wrapText="1"/>
    </xf>
    <xf numFmtId="0" fontId="24" fillId="24" borderId="34" xfId="0" applyFont="1" applyFill="1" applyBorder="1" applyAlignment="1">
      <alignment horizontal="center" vertical="center" wrapText="1"/>
    </xf>
    <xf numFmtId="0" fontId="24" fillId="24" borderId="35" xfId="0" applyFont="1" applyFill="1" applyBorder="1" applyAlignment="1">
      <alignment horizontal="center" vertical="center" wrapText="1"/>
    </xf>
    <xf numFmtId="0" fontId="24" fillId="24" borderId="36" xfId="0" applyFont="1" applyFill="1" applyBorder="1" applyAlignment="1">
      <alignment horizontal="center" vertical="center" wrapText="1"/>
    </xf>
    <xf numFmtId="0" fontId="24" fillId="24" borderId="0" xfId="0" applyFont="1" applyFill="1" applyAlignment="1">
      <alignment wrapText="1" shrinkToFit="1"/>
    </xf>
    <xf numFmtId="0" fontId="24" fillId="0" borderId="0" xfId="0" applyFont="1" applyAlignment="1">
      <alignment wrapText="1" shrinkToFit="1"/>
    </xf>
  </cellXfs>
  <cellStyles count="42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Текст предупреждения" xfId="40" builtinId="11" customBuiltin="1"/>
    <cellStyle name="Хороший" xfId="41" builtinId="26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N53"/>
  <sheetViews>
    <sheetView view="pageBreakPreview" zoomScale="60" zoomScaleNormal="50" workbookViewId="0">
      <pane xSplit="1" ySplit="7" topLeftCell="B22" activePane="bottomRight" state="frozen"/>
      <selection pane="topRight" activeCell="B1" sqref="B1"/>
      <selection pane="bottomLeft" activeCell="A8" sqref="A8"/>
      <selection pane="bottomRight" activeCell="B38" sqref="B38"/>
    </sheetView>
  </sheetViews>
  <sheetFormatPr defaultColWidth="5" defaultRowHeight="152.25" customHeight="1"/>
  <cols>
    <col min="1" max="1" width="27.42578125" style="2" customWidth="1"/>
    <col min="2" max="2" width="55.5703125" style="2" customWidth="1"/>
    <col min="3" max="3" width="29.140625" style="2" customWidth="1"/>
    <col min="4" max="4" width="12.7109375" style="2" customWidth="1"/>
    <col min="5" max="5" width="12.42578125" style="2" customWidth="1"/>
    <col min="6" max="6" width="13.5703125" style="2" customWidth="1"/>
    <col min="7" max="7" width="14.7109375" style="2" customWidth="1"/>
    <col min="8" max="8" width="15.42578125" style="2" bestFit="1" customWidth="1"/>
    <col min="9" max="9" width="16.140625" style="2" customWidth="1"/>
    <col min="10" max="10" width="12.5703125" style="2" customWidth="1"/>
    <col min="11" max="16384" width="5" style="2"/>
  </cols>
  <sheetData>
    <row r="1" spans="1:10" ht="79.5" customHeight="1">
      <c r="A1" s="1"/>
      <c r="B1" s="1"/>
      <c r="C1" s="1"/>
      <c r="D1" s="1"/>
      <c r="G1" s="317" t="s">
        <v>15</v>
      </c>
      <c r="H1" s="317"/>
      <c r="I1" s="317"/>
    </row>
    <row r="2" spans="1:10" ht="26.25" customHeight="1">
      <c r="A2" s="1"/>
      <c r="B2" s="1"/>
      <c r="C2" s="1"/>
      <c r="D2" s="1"/>
      <c r="F2" s="3"/>
      <c r="G2" s="3"/>
      <c r="H2" s="3"/>
    </row>
    <row r="3" spans="1:10" ht="61.5" customHeight="1">
      <c r="A3" s="318" t="s">
        <v>16</v>
      </c>
      <c r="B3" s="318"/>
      <c r="C3" s="318"/>
      <c r="D3" s="318"/>
      <c r="E3" s="318"/>
      <c r="F3" s="318"/>
      <c r="G3" s="318"/>
      <c r="H3" s="318"/>
      <c r="I3" s="318"/>
    </row>
    <row r="4" spans="1:10" ht="30" customHeight="1">
      <c r="A4" s="7"/>
      <c r="B4" s="8"/>
      <c r="C4" s="8"/>
      <c r="D4" s="8"/>
      <c r="E4" s="9"/>
      <c r="F4" s="9"/>
      <c r="G4" s="9"/>
      <c r="H4" s="9"/>
      <c r="I4" s="9"/>
    </row>
    <row r="5" spans="1:10" s="4" customFormat="1" ht="28.5" customHeight="1">
      <c r="A5" s="319" t="s">
        <v>21</v>
      </c>
      <c r="B5" s="319" t="s">
        <v>17</v>
      </c>
      <c r="C5" s="320" t="s">
        <v>18</v>
      </c>
      <c r="D5" s="316" t="s">
        <v>20</v>
      </c>
      <c r="E5" s="314"/>
      <c r="F5" s="314"/>
      <c r="G5" s="315"/>
      <c r="H5" s="314" t="s">
        <v>19</v>
      </c>
      <c r="I5" s="314"/>
      <c r="J5" s="315"/>
    </row>
    <row r="6" spans="1:10" s="4" customFormat="1" ht="15" customHeight="1">
      <c r="A6" s="319"/>
      <c r="B6" s="319"/>
      <c r="C6" s="319"/>
      <c r="D6" s="322" t="s">
        <v>22</v>
      </c>
      <c r="E6" s="312" t="s">
        <v>23</v>
      </c>
      <c r="F6" s="312" t="s">
        <v>24</v>
      </c>
      <c r="G6" s="312" t="s">
        <v>25</v>
      </c>
      <c r="H6" s="313">
        <v>2014</v>
      </c>
      <c r="I6" s="313">
        <v>2015</v>
      </c>
      <c r="J6" s="313">
        <v>2016</v>
      </c>
    </row>
    <row r="7" spans="1:10" s="4" customFormat="1" ht="121.5" customHeight="1">
      <c r="A7" s="319"/>
      <c r="B7" s="319"/>
      <c r="C7" s="321"/>
      <c r="D7" s="323"/>
      <c r="E7" s="312"/>
      <c r="F7" s="312"/>
      <c r="G7" s="312"/>
      <c r="H7" s="313"/>
      <c r="I7" s="313"/>
      <c r="J7" s="313"/>
    </row>
    <row r="8" spans="1:10" ht="61.5" customHeight="1">
      <c r="A8" s="39" t="s">
        <v>26</v>
      </c>
      <c r="B8" s="10" t="s">
        <v>27</v>
      </c>
      <c r="C8" s="18" t="s">
        <v>28</v>
      </c>
      <c r="D8" s="12"/>
      <c r="E8" s="13"/>
      <c r="F8" s="14"/>
      <c r="G8" s="14"/>
      <c r="H8" s="15"/>
      <c r="I8" s="16"/>
      <c r="J8" s="36"/>
    </row>
    <row r="9" spans="1:10" ht="38.25" customHeight="1">
      <c r="A9" s="39"/>
      <c r="B9" s="18"/>
      <c r="C9" s="18" t="s">
        <v>29</v>
      </c>
      <c r="D9" s="15"/>
      <c r="E9" s="15"/>
      <c r="F9" s="15"/>
      <c r="G9" s="15"/>
      <c r="H9" s="15" t="e">
        <f>#REF!+#REF!+#REF!+#REF!+#REF!+#REF!+#REF!+#REF!+H43+#REF!+#REF!+#REF!</f>
        <v>#REF!</v>
      </c>
      <c r="I9" s="15" t="e">
        <f>#REF!+#REF!+#REF!+#REF!+#REF!+#REF!+#REF!+#REF!+I43+#REF!+#REF!+#REF!</f>
        <v>#REF!</v>
      </c>
      <c r="J9" s="36"/>
    </row>
    <row r="10" spans="1:10" ht="42" customHeight="1">
      <c r="A10" s="40"/>
      <c r="B10" s="18"/>
      <c r="C10" s="18" t="s">
        <v>30</v>
      </c>
      <c r="D10" s="15"/>
      <c r="E10" s="15"/>
      <c r="F10" s="15"/>
      <c r="G10" s="15"/>
      <c r="H10" s="15"/>
      <c r="I10" s="15"/>
      <c r="J10" s="36"/>
    </row>
    <row r="11" spans="1:10" ht="54.75" customHeight="1">
      <c r="A11" s="40"/>
      <c r="B11" s="18"/>
      <c r="C11" s="18" t="s">
        <v>31</v>
      </c>
      <c r="D11" s="15"/>
      <c r="E11" s="15"/>
      <c r="F11" s="15"/>
      <c r="G11" s="15"/>
      <c r="H11" s="15"/>
      <c r="I11" s="15"/>
      <c r="J11" s="36"/>
    </row>
    <row r="12" spans="1:10" ht="54.75" customHeight="1">
      <c r="A12" s="41" t="s">
        <v>32</v>
      </c>
      <c r="B12" s="42" t="s">
        <v>33</v>
      </c>
      <c r="C12" s="42" t="s">
        <v>28</v>
      </c>
      <c r="D12" s="43"/>
      <c r="E12" s="43"/>
      <c r="F12" s="43"/>
      <c r="G12" s="43"/>
      <c r="H12" s="43"/>
      <c r="I12" s="43"/>
      <c r="J12" s="44"/>
    </row>
    <row r="13" spans="1:10" ht="54.75" customHeight="1">
      <c r="A13" s="40"/>
      <c r="B13" s="18"/>
      <c r="C13" s="18" t="s">
        <v>29</v>
      </c>
      <c r="D13" s="15"/>
      <c r="E13" s="15"/>
      <c r="F13" s="15"/>
      <c r="G13" s="15"/>
      <c r="H13" s="15"/>
      <c r="I13" s="15"/>
      <c r="J13" s="36"/>
    </row>
    <row r="14" spans="1:10" ht="54.75" customHeight="1">
      <c r="A14" s="40"/>
      <c r="B14" s="18"/>
      <c r="C14" s="18" t="s">
        <v>30</v>
      </c>
      <c r="D14" s="15"/>
      <c r="E14" s="15"/>
      <c r="F14" s="15"/>
      <c r="G14" s="15"/>
      <c r="H14" s="15"/>
      <c r="I14" s="15"/>
      <c r="J14" s="36"/>
    </row>
    <row r="15" spans="1:10" ht="54.75" customHeight="1">
      <c r="A15" s="40"/>
      <c r="B15" s="18"/>
      <c r="C15" s="18" t="s">
        <v>31</v>
      </c>
      <c r="D15" s="15"/>
      <c r="E15" s="15"/>
      <c r="F15" s="15"/>
      <c r="G15" s="15"/>
      <c r="H15" s="15"/>
      <c r="I15" s="15"/>
      <c r="J15" s="36"/>
    </row>
    <row r="16" spans="1:10" ht="171" customHeight="1">
      <c r="A16" s="45"/>
      <c r="B16" s="26" t="s">
        <v>34</v>
      </c>
      <c r="C16" s="18" t="s">
        <v>28</v>
      </c>
      <c r="D16" s="27"/>
      <c r="E16" s="27"/>
      <c r="F16" s="27"/>
      <c r="G16" s="27"/>
      <c r="H16" s="27">
        <v>65907.199999999997</v>
      </c>
      <c r="I16" s="27">
        <v>65907.199999999997</v>
      </c>
      <c r="J16" s="46"/>
    </row>
    <row r="17" spans="1:10" ht="43.5" customHeight="1">
      <c r="A17" s="48"/>
      <c r="B17" s="18"/>
      <c r="C17" s="18" t="s">
        <v>29</v>
      </c>
      <c r="D17" s="15"/>
      <c r="E17" s="15"/>
      <c r="F17" s="15"/>
      <c r="G17" s="15"/>
      <c r="H17" s="15"/>
      <c r="I17" s="15"/>
      <c r="J17" s="37"/>
    </row>
    <row r="18" spans="1:10" ht="54" customHeight="1">
      <c r="A18" s="48"/>
      <c r="B18" s="18"/>
      <c r="C18" s="18" t="s">
        <v>30</v>
      </c>
      <c r="D18" s="15"/>
      <c r="E18" s="15"/>
      <c r="F18" s="15"/>
      <c r="G18" s="15"/>
      <c r="H18" s="15"/>
      <c r="I18" s="15"/>
      <c r="J18" s="37"/>
    </row>
    <row r="19" spans="1:10" s="5" customFormat="1" ht="70.5" customHeight="1">
      <c r="A19" s="48"/>
      <c r="B19" s="37"/>
      <c r="C19" s="18" t="s">
        <v>31</v>
      </c>
      <c r="D19" s="37"/>
      <c r="E19" s="37"/>
      <c r="F19" s="37"/>
      <c r="G19" s="37"/>
      <c r="H19" s="37"/>
      <c r="I19" s="37"/>
      <c r="J19" s="37"/>
    </row>
    <row r="20" spans="1:10" s="5" customFormat="1" ht="55.5" customHeight="1">
      <c r="A20" s="49" t="s">
        <v>35</v>
      </c>
      <c r="B20" s="50" t="s">
        <v>36</v>
      </c>
      <c r="C20" s="42" t="s">
        <v>28</v>
      </c>
      <c r="D20" s="51"/>
      <c r="E20" s="51"/>
      <c r="F20" s="51"/>
      <c r="G20" s="51"/>
      <c r="H20" s="51"/>
      <c r="I20" s="51"/>
      <c r="J20" s="51"/>
    </row>
    <row r="21" spans="1:10" s="5" customFormat="1" ht="57" customHeight="1">
      <c r="A21" s="48"/>
      <c r="B21" s="47"/>
      <c r="C21" s="18" t="s">
        <v>29</v>
      </c>
      <c r="D21" s="47"/>
      <c r="E21" s="47"/>
      <c r="F21" s="47"/>
      <c r="G21" s="47"/>
      <c r="H21" s="47"/>
      <c r="I21" s="47"/>
      <c r="J21" s="47"/>
    </row>
    <row r="22" spans="1:10" s="5" customFormat="1" ht="57" customHeight="1">
      <c r="A22" s="48"/>
      <c r="B22" s="47"/>
      <c r="C22" s="18" t="s">
        <v>30</v>
      </c>
      <c r="D22" s="47"/>
      <c r="E22" s="47"/>
      <c r="F22" s="47"/>
      <c r="G22" s="47"/>
      <c r="H22" s="47"/>
      <c r="I22" s="47"/>
      <c r="J22" s="47"/>
    </row>
    <row r="23" spans="1:10" s="5" customFormat="1" ht="54" customHeight="1">
      <c r="A23" s="48"/>
      <c r="B23" s="47"/>
      <c r="C23" s="18" t="s">
        <v>31</v>
      </c>
      <c r="D23" s="47"/>
      <c r="E23" s="47"/>
      <c r="F23" s="47"/>
      <c r="G23" s="47"/>
      <c r="H23" s="47"/>
      <c r="I23" s="47"/>
      <c r="J23" s="47"/>
    </row>
    <row r="24" spans="1:10" s="5" customFormat="1" ht="108" customHeight="1">
      <c r="A24" s="40"/>
      <c r="B24" s="18" t="s">
        <v>8</v>
      </c>
      <c r="C24" s="19"/>
      <c r="D24" s="15"/>
      <c r="E24" s="15"/>
      <c r="F24" s="15"/>
      <c r="G24" s="15"/>
      <c r="H24" s="15">
        <v>179848</v>
      </c>
      <c r="I24" s="28"/>
      <c r="J24" s="37"/>
    </row>
    <row r="25" spans="1:10" s="5" customFormat="1" ht="115.5" customHeight="1">
      <c r="A25" s="39"/>
      <c r="B25" s="52" t="s">
        <v>1</v>
      </c>
      <c r="C25" s="19"/>
      <c r="D25" s="15"/>
      <c r="E25" s="15"/>
      <c r="F25" s="15"/>
      <c r="G25" s="15"/>
      <c r="H25" s="15" t="e">
        <f>SUM(#REF!)</f>
        <v>#REF!</v>
      </c>
      <c r="I25" s="20" t="e">
        <f>SUM(#REF!)</f>
        <v>#REF!</v>
      </c>
      <c r="J25" s="37"/>
    </row>
    <row r="26" spans="1:10" s="5" customFormat="1" ht="85.5" customHeight="1">
      <c r="A26" s="39"/>
      <c r="B26" s="52" t="s">
        <v>37</v>
      </c>
      <c r="C26" s="19"/>
      <c r="D26" s="15"/>
      <c r="E26" s="15"/>
      <c r="F26" s="15"/>
      <c r="G26" s="15"/>
      <c r="H26" s="15" t="e">
        <f>SUM(H27:H32)-#REF!</f>
        <v>#REF!</v>
      </c>
      <c r="I26" s="15" t="e">
        <f>SUM(I27:I32)-#REF!</f>
        <v>#REF!</v>
      </c>
      <c r="J26" s="37"/>
    </row>
    <row r="27" spans="1:10" s="5" customFormat="1" ht="116.25" customHeight="1">
      <c r="A27" s="39"/>
      <c r="B27" s="18" t="s">
        <v>38</v>
      </c>
      <c r="C27" s="19"/>
      <c r="D27" s="15"/>
      <c r="E27" s="15"/>
      <c r="F27" s="15"/>
      <c r="G27" s="15"/>
      <c r="H27" s="15">
        <v>52305.3</v>
      </c>
      <c r="I27" s="20">
        <v>54901.9</v>
      </c>
      <c r="J27" s="37"/>
    </row>
    <row r="28" spans="1:10" s="5" customFormat="1" ht="152.25" customHeight="1">
      <c r="A28" s="39"/>
      <c r="B28" s="18" t="s">
        <v>39</v>
      </c>
      <c r="C28" s="19"/>
      <c r="D28" s="15"/>
      <c r="E28" s="15"/>
      <c r="F28" s="15"/>
      <c r="G28" s="15"/>
      <c r="H28" s="15">
        <v>1997.4</v>
      </c>
      <c r="I28" s="20">
        <v>2097.3000000000002</v>
      </c>
      <c r="J28" s="37"/>
    </row>
    <row r="29" spans="1:10" s="5" customFormat="1" ht="111" customHeight="1">
      <c r="A29" s="39"/>
      <c r="B29" s="18" t="s">
        <v>40</v>
      </c>
      <c r="C29" s="19"/>
      <c r="D29" s="15"/>
      <c r="E29" s="15"/>
      <c r="F29" s="15"/>
      <c r="G29" s="15"/>
      <c r="H29" s="15">
        <v>58.2</v>
      </c>
      <c r="I29" s="11">
        <v>61.1</v>
      </c>
      <c r="J29" s="37"/>
    </row>
    <row r="30" spans="1:10" s="5" customFormat="1" ht="93.75">
      <c r="A30" s="39"/>
      <c r="B30" s="18" t="s">
        <v>41</v>
      </c>
      <c r="C30" s="19"/>
      <c r="D30" s="15"/>
      <c r="E30" s="15"/>
      <c r="F30" s="15"/>
      <c r="G30" s="15"/>
      <c r="H30" s="15">
        <v>96.9</v>
      </c>
      <c r="I30" s="11">
        <v>101.4</v>
      </c>
      <c r="J30" s="37"/>
    </row>
    <row r="31" spans="1:10" s="5" customFormat="1" ht="134.25" customHeight="1">
      <c r="A31" s="39"/>
      <c r="B31" s="18" t="s">
        <v>42</v>
      </c>
      <c r="C31" s="19"/>
      <c r="D31" s="15"/>
      <c r="E31" s="15"/>
      <c r="F31" s="15"/>
      <c r="G31" s="15"/>
      <c r="H31" s="15">
        <v>30</v>
      </c>
      <c r="I31" s="15">
        <v>30</v>
      </c>
      <c r="J31" s="37"/>
    </row>
    <row r="32" spans="1:10" s="5" customFormat="1" ht="103.5" customHeight="1">
      <c r="A32" s="39"/>
      <c r="B32" s="18" t="s">
        <v>43</v>
      </c>
      <c r="C32" s="19"/>
      <c r="D32" s="15"/>
      <c r="E32" s="15"/>
      <c r="F32" s="15"/>
      <c r="G32" s="15"/>
      <c r="H32" s="15">
        <v>52.5</v>
      </c>
      <c r="I32" s="11">
        <v>55.1</v>
      </c>
      <c r="J32" s="37"/>
    </row>
    <row r="33" spans="1:14" ht="296.25" customHeight="1">
      <c r="A33" s="39" t="s">
        <v>44</v>
      </c>
      <c r="B33" s="53" t="s">
        <v>45</v>
      </c>
      <c r="C33" s="19"/>
      <c r="D33" s="15"/>
      <c r="E33" s="24"/>
      <c r="F33" s="24"/>
      <c r="G33" s="14"/>
      <c r="H33" s="15"/>
      <c r="I33" s="31"/>
      <c r="J33" s="36"/>
    </row>
    <row r="34" spans="1:14" ht="124.5" customHeight="1">
      <c r="A34" s="39"/>
      <c r="B34" s="18" t="s">
        <v>46</v>
      </c>
      <c r="C34" s="19"/>
      <c r="D34" s="15"/>
      <c r="E34" s="15"/>
      <c r="F34" s="15"/>
      <c r="G34" s="15"/>
      <c r="H34" s="15">
        <f>H35+H36</f>
        <v>146298.20000000001</v>
      </c>
      <c r="I34" s="15">
        <f>I35+I36</f>
        <v>148444</v>
      </c>
      <c r="J34" s="38"/>
      <c r="K34" s="6"/>
      <c r="L34" s="6"/>
    </row>
    <row r="35" spans="1:14" ht="122.25" customHeight="1">
      <c r="A35" s="39"/>
      <c r="B35" s="18" t="s">
        <v>47</v>
      </c>
      <c r="C35" s="19"/>
      <c r="D35" s="15"/>
      <c r="E35" s="15"/>
      <c r="F35" s="32"/>
      <c r="G35" s="32"/>
      <c r="H35" s="32">
        <v>146298.20000000001</v>
      </c>
      <c r="I35" s="20">
        <v>148444</v>
      </c>
      <c r="J35" s="38"/>
    </row>
    <row r="36" spans="1:14" ht="137.25" customHeight="1">
      <c r="A36" s="39"/>
      <c r="B36" s="18" t="s">
        <v>48</v>
      </c>
      <c r="C36" s="19"/>
      <c r="D36" s="15"/>
      <c r="E36" s="15"/>
      <c r="F36" s="12"/>
      <c r="G36" s="12"/>
      <c r="H36" s="12"/>
      <c r="I36" s="20"/>
      <c r="J36" s="38"/>
      <c r="K36" s="6"/>
    </row>
    <row r="37" spans="1:14" ht="128.25" customHeight="1">
      <c r="A37" s="39"/>
      <c r="B37" s="18"/>
      <c r="C37" s="19"/>
      <c r="D37" s="15"/>
      <c r="E37" s="15"/>
      <c r="F37" s="32"/>
      <c r="G37" s="15"/>
      <c r="H37" s="15"/>
      <c r="I37" s="25"/>
      <c r="J37" s="36"/>
    </row>
    <row r="38" spans="1:14" ht="128.25" customHeight="1">
      <c r="A38" s="39"/>
      <c r="B38" s="18"/>
      <c r="C38" s="19"/>
      <c r="D38" s="15"/>
      <c r="E38" s="15"/>
      <c r="F38" s="32"/>
      <c r="G38" s="15"/>
      <c r="H38" s="15"/>
      <c r="I38" s="25"/>
      <c r="J38" s="36"/>
    </row>
    <row r="39" spans="1:14" ht="128.25" customHeight="1">
      <c r="A39" s="39"/>
      <c r="B39" s="18"/>
      <c r="C39" s="19"/>
      <c r="D39" s="15"/>
      <c r="E39" s="15"/>
      <c r="F39" s="32"/>
      <c r="G39" s="15"/>
      <c r="H39" s="15"/>
      <c r="I39" s="25"/>
      <c r="J39" s="36"/>
    </row>
    <row r="40" spans="1:14" ht="153.75" customHeight="1">
      <c r="A40" s="39"/>
      <c r="B40" s="18"/>
      <c r="C40" s="19"/>
      <c r="D40" s="15"/>
      <c r="E40" s="15"/>
      <c r="F40" s="32"/>
      <c r="G40" s="32"/>
      <c r="H40" s="32"/>
      <c r="I40" s="33"/>
      <c r="J40" s="36"/>
    </row>
    <row r="41" spans="1:14" ht="190.5" customHeight="1">
      <c r="A41" s="39"/>
      <c r="B41" s="18" t="s">
        <v>2</v>
      </c>
      <c r="C41" s="19"/>
      <c r="D41" s="15"/>
      <c r="E41" s="15"/>
      <c r="F41" s="15"/>
      <c r="G41" s="15"/>
      <c r="H41" s="15">
        <v>1425.4</v>
      </c>
      <c r="I41" s="20">
        <v>1500.7</v>
      </c>
      <c r="J41" s="36"/>
    </row>
    <row r="42" spans="1:14" ht="170.25" customHeight="1">
      <c r="A42" s="39"/>
      <c r="B42" s="18" t="s">
        <v>10</v>
      </c>
      <c r="C42" s="19"/>
      <c r="D42" s="15"/>
      <c r="E42" s="15"/>
      <c r="F42" s="32"/>
      <c r="G42" s="32"/>
      <c r="H42" s="32">
        <v>22369.9</v>
      </c>
      <c r="I42" s="20">
        <v>22415.5</v>
      </c>
      <c r="J42" s="36"/>
    </row>
    <row r="43" spans="1:14" ht="189" customHeight="1">
      <c r="A43" s="39"/>
      <c r="B43" s="18" t="s">
        <v>7</v>
      </c>
      <c r="C43" s="18"/>
      <c r="D43" s="15"/>
      <c r="E43" s="15"/>
      <c r="F43" s="15"/>
      <c r="G43" s="15"/>
      <c r="H43" s="15">
        <v>15007.9</v>
      </c>
      <c r="I43" s="20">
        <v>15758.3</v>
      </c>
      <c r="J43" s="37"/>
    </row>
    <row r="44" spans="1:14" ht="190.5" customHeight="1">
      <c r="A44" s="39"/>
      <c r="B44" s="18" t="s">
        <v>11</v>
      </c>
      <c r="C44" s="19"/>
      <c r="D44" s="15"/>
      <c r="E44" s="15"/>
      <c r="F44" s="15"/>
      <c r="G44" s="15"/>
      <c r="H44" s="15">
        <v>4000</v>
      </c>
      <c r="I44" s="25"/>
      <c r="J44" s="36"/>
    </row>
    <row r="45" spans="1:14" ht="108" customHeight="1">
      <c r="A45" s="39"/>
      <c r="B45" s="18" t="s">
        <v>9</v>
      </c>
      <c r="C45" s="19"/>
      <c r="D45" s="15"/>
      <c r="E45" s="15"/>
      <c r="F45" s="32"/>
      <c r="G45" s="32"/>
      <c r="H45" s="15">
        <v>78740.2</v>
      </c>
      <c r="I45" s="25"/>
      <c r="J45" s="36"/>
    </row>
    <row r="46" spans="1:14" ht="54" customHeight="1">
      <c r="A46" s="17"/>
      <c r="B46" s="18" t="s">
        <v>0</v>
      </c>
      <c r="C46" s="10"/>
      <c r="D46" s="29"/>
      <c r="E46" s="29"/>
      <c r="F46" s="29"/>
      <c r="G46" s="29"/>
      <c r="H46" s="29" t="e">
        <f>H34+#REF!+H37+H40+H41+#REF!+#REF!+H42+#REF!+H44+H45+#REF!+#REF!</f>
        <v>#REF!</v>
      </c>
      <c r="I46" s="29" t="e">
        <f>I34+#REF!+I37+I40+I41+#REF!+#REF!+I42+#REF!+I44+I45+#REF!+#REF!</f>
        <v>#REF!</v>
      </c>
      <c r="J46" s="38"/>
      <c r="K46" s="6"/>
      <c r="L46" s="6"/>
      <c r="M46" s="6"/>
      <c r="N46" s="6"/>
    </row>
    <row r="47" spans="1:14" ht="40.5" customHeight="1">
      <c r="A47" s="21"/>
      <c r="B47" s="22" t="s">
        <v>3</v>
      </c>
      <c r="C47" s="34"/>
      <c r="D47" s="35"/>
      <c r="E47" s="35"/>
      <c r="F47" s="35"/>
      <c r="G47" s="35"/>
      <c r="H47" s="35" t="e">
        <f>H46</f>
        <v>#REF!</v>
      </c>
      <c r="I47" s="30" t="e">
        <f>I46</f>
        <v>#REF!</v>
      </c>
      <c r="J47" s="38"/>
      <c r="K47" s="6"/>
      <c r="L47" s="6"/>
    </row>
    <row r="48" spans="1:14" ht="63" customHeight="1">
      <c r="A48" s="17"/>
      <c r="B48" s="34" t="s">
        <v>4</v>
      </c>
      <c r="C48" s="23"/>
      <c r="D48" s="35"/>
      <c r="E48" s="35"/>
      <c r="F48" s="35"/>
      <c r="G48" s="35"/>
      <c r="H48" s="35" t="e">
        <f>#REF!+H47</f>
        <v>#REF!</v>
      </c>
      <c r="I48" s="35" t="e">
        <f>#REF!+I47</f>
        <v>#REF!</v>
      </c>
      <c r="J48" s="38"/>
      <c r="K48" s="6"/>
      <c r="L48" s="6"/>
    </row>
    <row r="49" spans="1:9" ht="69" customHeight="1">
      <c r="A49" s="9"/>
      <c r="B49" s="7" t="s">
        <v>5</v>
      </c>
      <c r="C49" s="7"/>
      <c r="D49" s="7"/>
      <c r="E49" s="7"/>
      <c r="F49" s="7"/>
      <c r="G49" s="7"/>
      <c r="H49" s="7" t="s">
        <v>6</v>
      </c>
      <c r="I49" s="7"/>
    </row>
    <row r="50" spans="1:9" ht="152.25" customHeight="1">
      <c r="B50" s="2" t="s">
        <v>14</v>
      </c>
      <c r="G50" s="6" t="e">
        <f>#REF!+#REF!+#REF!+#REF!+#REF!+#REF!+#REF!+#REF!+#REF!+#REF!+#REF!+G35+G42</f>
        <v>#REF!</v>
      </c>
      <c r="H50" s="6" t="e">
        <f>#REF!+#REF!+#REF!+#REF!+#REF!+#REF!+#REF!+#REF!+#REF!+#REF!+#REF!+H35+H42</f>
        <v>#REF!</v>
      </c>
      <c r="I50" s="6" t="e">
        <f>#REF!+#REF!+#REF!+#REF!+#REF!+#REF!+#REF!+#REF!+#REF!+#REF!+#REF!+I35+I42</f>
        <v>#REF!</v>
      </c>
    </row>
    <row r="51" spans="1:9" ht="28.5" customHeight="1">
      <c r="B51" s="2" t="s">
        <v>13</v>
      </c>
      <c r="G51" s="6" t="e">
        <f>#REF!+#REF!+#REF!+#REF!+#REF!+#REF!+#REF!+#REF!+#REF!+#REF!+#REF!+#REF!+#REF!+#REF!+#REF!+#REF!+#REF!+#REF!+G37+G40+#REF!+G44+G45</f>
        <v>#REF!</v>
      </c>
      <c r="H51" s="6" t="e">
        <f>#REF!+#REF!+#REF!+#REF!+#REF!+#REF!+#REF!+#REF!+#REF!+#REF!+#REF!+#REF!+#REF!+#REF!+#REF!+#REF!+#REF!+#REF!+H37+H40+#REF!+H44+H45</f>
        <v>#REF!</v>
      </c>
      <c r="I51" s="6" t="e">
        <f>#REF!+#REF!+#REF!+#REF!+#REF!+#REF!+#REF!+#REF!+#REF!+#REF!+#REF!+#REF!+#REF!+#REF!+#REF!+#REF!+#REF!+#REF!+I37+I40+#REF!+I44+I45</f>
        <v>#REF!</v>
      </c>
    </row>
    <row r="52" spans="1:9" ht="39" customHeight="1"/>
    <row r="53" spans="1:9" ht="36.75" customHeight="1">
      <c r="B53" s="2" t="s">
        <v>12</v>
      </c>
    </row>
  </sheetData>
  <mergeCells count="14">
    <mergeCell ref="G6:G7"/>
    <mergeCell ref="J6:J7"/>
    <mergeCell ref="H5:J5"/>
    <mergeCell ref="D5:G5"/>
    <mergeCell ref="G1:I1"/>
    <mergeCell ref="A3:I3"/>
    <mergeCell ref="A5:A7"/>
    <mergeCell ref="B5:B7"/>
    <mergeCell ref="C5:C7"/>
    <mergeCell ref="D6:D7"/>
    <mergeCell ref="I6:I7"/>
    <mergeCell ref="E6:E7"/>
    <mergeCell ref="H6:H7"/>
    <mergeCell ref="F6:F7"/>
  </mergeCells>
  <pageMargins left="0.43307086614173229" right="0.23622047244094491" top="0.35433070866141736" bottom="0.35433070866141736" header="0.19685039370078741" footer="0.11811023622047245"/>
  <pageSetup paperSize="9" scale="45" fitToHeight="0" orientation="portrait" useFirstPageNumber="1" horizontalDpi="300" verticalDpi="300" r:id="rId1"/>
  <headerFooter differentFirst="1" alignWithMargins="0">
    <oddHeader>&amp;C&amp;P</oddHeader>
  </headerFooter>
  <rowBreaks count="1" manualBreakCount="1">
    <brk id="40" max="9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O96"/>
  <sheetViews>
    <sheetView view="pageBreakPreview" zoomScale="65" zoomScaleNormal="50" zoomScaleSheetLayoutView="65" workbookViewId="0">
      <pane xSplit="2" ySplit="6" topLeftCell="C19" activePane="bottomRight" state="frozen"/>
      <selection pane="topRight" activeCell="B1" sqref="B1"/>
      <selection pane="bottomLeft" activeCell="A8" sqref="A8"/>
      <selection pane="bottomRight" activeCell="K30" sqref="K30"/>
    </sheetView>
  </sheetViews>
  <sheetFormatPr defaultColWidth="5" defaultRowHeight="152.25" customHeight="1"/>
  <cols>
    <col min="1" max="1" width="8.28515625" style="157" bestFit="1" customWidth="1"/>
    <col min="2" max="2" width="27.42578125" style="156" customWidth="1"/>
    <col min="3" max="3" width="55.5703125" style="2" customWidth="1"/>
    <col min="4" max="4" width="29.140625" style="2" customWidth="1"/>
    <col min="5" max="5" width="12.7109375" style="2" customWidth="1"/>
    <col min="6" max="6" width="12.42578125" style="2" customWidth="1"/>
    <col min="7" max="8" width="14.7109375" style="2" customWidth="1"/>
    <col min="9" max="9" width="15.42578125" style="2" bestFit="1" customWidth="1"/>
    <col min="10" max="10" width="16.140625" style="2" customWidth="1"/>
    <col min="11" max="11" width="15.85546875" style="2" customWidth="1"/>
    <col min="12" max="16384" width="5" style="2"/>
  </cols>
  <sheetData>
    <row r="1" spans="1:11" ht="79.5" customHeight="1">
      <c r="B1" s="138"/>
      <c r="C1" s="1"/>
      <c r="D1" s="1"/>
      <c r="E1" s="1"/>
      <c r="H1" s="317" t="s">
        <v>15</v>
      </c>
      <c r="I1" s="317"/>
      <c r="J1" s="317"/>
    </row>
    <row r="2" spans="1:11" ht="35.25" customHeight="1">
      <c r="B2" s="318" t="s">
        <v>16</v>
      </c>
      <c r="C2" s="318"/>
      <c r="D2" s="318"/>
      <c r="E2" s="318"/>
      <c r="F2" s="318"/>
      <c r="G2" s="318"/>
      <c r="H2" s="318"/>
      <c r="I2" s="318"/>
      <c r="J2" s="318"/>
    </row>
    <row r="3" spans="1:11" ht="30" customHeight="1">
      <c r="B3" s="139"/>
      <c r="C3" s="8"/>
      <c r="D3" s="8"/>
      <c r="E3" s="8"/>
      <c r="F3" s="9"/>
      <c r="G3" s="9"/>
      <c r="H3" s="9"/>
      <c r="I3" s="9"/>
      <c r="J3" s="9"/>
    </row>
    <row r="4" spans="1:11" s="4" customFormat="1" ht="28.5" customHeight="1">
      <c r="A4" s="324"/>
      <c r="B4" s="327" t="s">
        <v>21</v>
      </c>
      <c r="C4" s="319" t="s">
        <v>17</v>
      </c>
      <c r="D4" s="320" t="s">
        <v>18</v>
      </c>
      <c r="E4" s="316" t="s">
        <v>20</v>
      </c>
      <c r="F4" s="314"/>
      <c r="G4" s="314"/>
      <c r="H4" s="315"/>
      <c r="I4" s="314" t="s">
        <v>19</v>
      </c>
      <c r="J4" s="314"/>
      <c r="K4" s="315"/>
    </row>
    <row r="5" spans="1:11" s="4" customFormat="1" ht="15" customHeight="1">
      <c r="A5" s="325"/>
      <c r="B5" s="328"/>
      <c r="C5" s="319"/>
      <c r="D5" s="319"/>
      <c r="E5" s="322" t="s">
        <v>22</v>
      </c>
      <c r="F5" s="312" t="s">
        <v>23</v>
      </c>
      <c r="G5" s="312" t="s">
        <v>24</v>
      </c>
      <c r="H5" s="312" t="s">
        <v>25</v>
      </c>
      <c r="I5" s="313">
        <v>2014</v>
      </c>
      <c r="J5" s="313">
        <v>2015</v>
      </c>
      <c r="K5" s="313">
        <v>2016</v>
      </c>
    </row>
    <row r="6" spans="1:11" s="4" customFormat="1" ht="121.5" customHeight="1">
      <c r="A6" s="326"/>
      <c r="B6" s="329"/>
      <c r="C6" s="319"/>
      <c r="D6" s="321"/>
      <c r="E6" s="323"/>
      <c r="F6" s="312"/>
      <c r="G6" s="312"/>
      <c r="H6" s="312"/>
      <c r="I6" s="313"/>
      <c r="J6" s="313"/>
      <c r="K6" s="313"/>
    </row>
    <row r="7" spans="1:11" s="67" customFormat="1" ht="61.5" customHeight="1">
      <c r="A7" s="158"/>
      <c r="B7" s="96" t="s">
        <v>26</v>
      </c>
      <c r="C7" s="64" t="s">
        <v>27</v>
      </c>
      <c r="D7" s="65" t="s">
        <v>28</v>
      </c>
      <c r="E7" s="172" t="s">
        <v>130</v>
      </c>
      <c r="F7" s="172" t="s">
        <v>130</v>
      </c>
      <c r="G7" s="172" t="s">
        <v>130</v>
      </c>
      <c r="H7" s="172" t="s">
        <v>130</v>
      </c>
      <c r="I7" s="176">
        <f>I9+I10</f>
        <v>3010001.0000000005</v>
      </c>
      <c r="J7" s="176">
        <f>J9+J10</f>
        <v>2333773.1999999997</v>
      </c>
      <c r="K7" s="176">
        <f>K9+K10</f>
        <v>2333773.1999999997</v>
      </c>
    </row>
    <row r="8" spans="1:11" s="67" customFormat="1" ht="18.75">
      <c r="A8" s="158"/>
      <c r="B8" s="140"/>
      <c r="C8" s="65"/>
      <c r="D8" s="65" t="s">
        <v>29</v>
      </c>
      <c r="E8" s="173"/>
      <c r="F8" s="173"/>
      <c r="G8" s="173"/>
      <c r="H8" s="173"/>
      <c r="I8" s="66"/>
      <c r="J8" s="66"/>
      <c r="K8" s="68"/>
    </row>
    <row r="9" spans="1:11" s="67" customFormat="1" ht="77.25" customHeight="1">
      <c r="A9" s="158"/>
      <c r="B9" s="140"/>
      <c r="C9" s="65"/>
      <c r="D9" s="65" t="s">
        <v>97</v>
      </c>
      <c r="E9" s="172" t="s">
        <v>130</v>
      </c>
      <c r="F9" s="172" t="s">
        <v>130</v>
      </c>
      <c r="G9" s="172" t="s">
        <v>130</v>
      </c>
      <c r="H9" s="172" t="s">
        <v>130</v>
      </c>
      <c r="I9" s="175">
        <f t="shared" ref="I9:K10" si="0">I13+I18+I49+I79</f>
        <v>2830153.0000000005</v>
      </c>
      <c r="J9" s="175">
        <f t="shared" si="0"/>
        <v>2333773.1999999997</v>
      </c>
      <c r="K9" s="175">
        <f t="shared" si="0"/>
        <v>2333773.1999999997</v>
      </c>
    </row>
    <row r="10" spans="1:11" s="67" customFormat="1" ht="93.75">
      <c r="A10" s="158"/>
      <c r="B10" s="141"/>
      <c r="C10" s="69"/>
      <c r="D10" s="69" t="s">
        <v>98</v>
      </c>
      <c r="E10" s="172" t="s">
        <v>130</v>
      </c>
      <c r="F10" s="172" t="s">
        <v>130</v>
      </c>
      <c r="G10" s="172" t="s">
        <v>130</v>
      </c>
      <c r="H10" s="172" t="s">
        <v>130</v>
      </c>
      <c r="I10" s="177">
        <f t="shared" si="0"/>
        <v>179848</v>
      </c>
      <c r="J10" s="177">
        <f t="shared" si="0"/>
        <v>0</v>
      </c>
      <c r="K10" s="177">
        <f t="shared" si="0"/>
        <v>0</v>
      </c>
    </row>
    <row r="11" spans="1:11" ht="41.25" customHeight="1">
      <c r="A11" s="159" t="s">
        <v>99</v>
      </c>
      <c r="B11" s="142" t="s">
        <v>32</v>
      </c>
      <c r="C11" s="42" t="s">
        <v>33</v>
      </c>
      <c r="D11" s="42" t="s">
        <v>28</v>
      </c>
      <c r="E11" s="43"/>
      <c r="F11" s="43"/>
      <c r="G11" s="43"/>
      <c r="H11" s="43"/>
      <c r="I11" s="57">
        <f>I13+I14</f>
        <v>65907.199999999997</v>
      </c>
      <c r="J11" s="57">
        <f>J13+J14</f>
        <v>65907.199999999997</v>
      </c>
      <c r="K11" s="57">
        <f>K13+K14</f>
        <v>65907.199999999997</v>
      </c>
    </row>
    <row r="12" spans="1:11" ht="18.75">
      <c r="A12" s="160"/>
      <c r="B12" s="143"/>
      <c r="C12" s="60"/>
      <c r="D12" s="60" t="s">
        <v>29</v>
      </c>
      <c r="E12" s="54"/>
      <c r="F12" s="54"/>
      <c r="G12" s="54"/>
      <c r="H12" s="54"/>
      <c r="I12" s="70"/>
      <c r="J12" s="70"/>
      <c r="K12" s="71"/>
    </row>
    <row r="13" spans="1:11" ht="93.75">
      <c r="A13" s="160"/>
      <c r="B13" s="143"/>
      <c r="C13" s="60"/>
      <c r="D13" s="60" t="s">
        <v>97</v>
      </c>
      <c r="E13" s="62" t="s">
        <v>130</v>
      </c>
      <c r="F13" s="62" t="s">
        <v>130</v>
      </c>
      <c r="G13" s="62" t="s">
        <v>130</v>
      </c>
      <c r="H13" s="62" t="s">
        <v>130</v>
      </c>
      <c r="I13" s="70">
        <f>I15</f>
        <v>65907.199999999997</v>
      </c>
      <c r="J13" s="70">
        <f>J15</f>
        <v>65907.199999999997</v>
      </c>
      <c r="K13" s="70">
        <f>K15</f>
        <v>65907.199999999997</v>
      </c>
    </row>
    <row r="14" spans="1:11" ht="93.75">
      <c r="A14" s="160"/>
      <c r="B14" s="143"/>
      <c r="C14" s="60"/>
      <c r="D14" s="72" t="s">
        <v>98</v>
      </c>
      <c r="E14" s="62" t="s">
        <v>130</v>
      </c>
      <c r="F14" s="62" t="s">
        <v>130</v>
      </c>
      <c r="G14" s="62" t="s">
        <v>130</v>
      </c>
      <c r="H14" s="62" t="s">
        <v>130</v>
      </c>
      <c r="I14" s="70"/>
      <c r="J14" s="70"/>
      <c r="K14" s="71"/>
    </row>
    <row r="15" spans="1:11" ht="171" customHeight="1">
      <c r="A15" s="160" t="s">
        <v>100</v>
      </c>
      <c r="B15" s="143"/>
      <c r="C15" s="60" t="s">
        <v>34</v>
      </c>
      <c r="D15" s="60"/>
      <c r="E15" s="73">
        <v>164</v>
      </c>
      <c r="F15" s="73" t="s">
        <v>57</v>
      </c>
      <c r="G15" s="74">
        <v>5122204</v>
      </c>
      <c r="H15" s="75" t="s">
        <v>58</v>
      </c>
      <c r="I15" s="58">
        <v>65907.199999999997</v>
      </c>
      <c r="J15" s="58">
        <v>65907.199999999997</v>
      </c>
      <c r="K15" s="58">
        <v>65907.199999999997</v>
      </c>
    </row>
    <row r="16" spans="1:11" s="5" customFormat="1" ht="49.5" customHeight="1">
      <c r="A16" s="161" t="s">
        <v>101</v>
      </c>
      <c r="B16" s="144" t="s">
        <v>35</v>
      </c>
      <c r="C16" s="76" t="s">
        <v>36</v>
      </c>
      <c r="D16" s="63" t="s">
        <v>28</v>
      </c>
      <c r="E16" s="174" t="s">
        <v>130</v>
      </c>
      <c r="F16" s="174" t="s">
        <v>130</v>
      </c>
      <c r="G16" s="174" t="s">
        <v>130</v>
      </c>
      <c r="H16" s="174" t="s">
        <v>130</v>
      </c>
      <c r="I16" s="77">
        <f>I18+I19</f>
        <v>2397211.2999999998</v>
      </c>
      <c r="J16" s="77">
        <f>J18+J19</f>
        <v>1798281.9</v>
      </c>
      <c r="K16" s="77">
        <f>K18+K19</f>
        <v>1798281.9</v>
      </c>
    </row>
    <row r="17" spans="1:11" ht="18.75">
      <c r="A17" s="162"/>
      <c r="B17" s="145"/>
      <c r="C17" s="79"/>
      <c r="D17" s="79" t="s">
        <v>29</v>
      </c>
      <c r="E17" s="80"/>
      <c r="F17" s="80"/>
      <c r="G17" s="80"/>
      <c r="H17" s="80"/>
      <c r="I17" s="81"/>
      <c r="J17" s="81"/>
      <c r="K17" s="82"/>
    </row>
    <row r="18" spans="1:11" ht="93.75">
      <c r="A18" s="162"/>
      <c r="B18" s="145"/>
      <c r="C18" s="79"/>
      <c r="D18" s="79" t="s">
        <v>97</v>
      </c>
      <c r="E18" s="80" t="s">
        <v>130</v>
      </c>
      <c r="F18" s="80" t="s">
        <v>130</v>
      </c>
      <c r="G18" s="80" t="s">
        <v>130</v>
      </c>
      <c r="H18" s="80" t="s">
        <v>130</v>
      </c>
      <c r="I18" s="81">
        <f>I22+I33+I35+I37+I39+I41+I42+I43+I44+I45+I46</f>
        <v>2217363.2999999998</v>
      </c>
      <c r="J18" s="81">
        <f>J22+J33+J35+J37+J39+J41+J42+J43+J44+J45+J46</f>
        <v>1798281.9</v>
      </c>
      <c r="K18" s="81">
        <f>K22+K33+K35+K37+K39+K41+K42+K43+K44+K45+K46</f>
        <v>1798281.9</v>
      </c>
    </row>
    <row r="19" spans="1:11" ht="93.75">
      <c r="A19" s="162"/>
      <c r="B19" s="145"/>
      <c r="C19" s="79"/>
      <c r="D19" s="79" t="s">
        <v>98</v>
      </c>
      <c r="E19" s="80" t="s">
        <v>130</v>
      </c>
      <c r="F19" s="80" t="s">
        <v>130</v>
      </c>
      <c r="G19" s="80" t="s">
        <v>130</v>
      </c>
      <c r="H19" s="80" t="s">
        <v>130</v>
      </c>
      <c r="I19" s="81">
        <f t="shared" ref="I19:K20" si="1">I20</f>
        <v>179848</v>
      </c>
      <c r="J19" s="81">
        <f t="shared" si="1"/>
        <v>0</v>
      </c>
      <c r="K19" s="81">
        <f t="shared" si="1"/>
        <v>0</v>
      </c>
    </row>
    <row r="20" spans="1:11" s="5" customFormat="1" ht="108" customHeight="1">
      <c r="A20" s="163" t="s">
        <v>103</v>
      </c>
      <c r="B20" s="145"/>
      <c r="C20" s="79" t="s">
        <v>8</v>
      </c>
      <c r="D20" s="83"/>
      <c r="E20" s="84">
        <v>130</v>
      </c>
      <c r="F20" s="84" t="s">
        <v>59</v>
      </c>
      <c r="G20" s="85">
        <v>8010000</v>
      </c>
      <c r="H20" s="86" t="s">
        <v>60</v>
      </c>
      <c r="I20" s="87">
        <f t="shared" si="1"/>
        <v>179848</v>
      </c>
      <c r="J20" s="87">
        <f t="shared" si="1"/>
        <v>0</v>
      </c>
      <c r="K20" s="87">
        <f t="shared" si="1"/>
        <v>0</v>
      </c>
    </row>
    <row r="21" spans="1:11" s="5" customFormat="1" ht="32.25" customHeight="1">
      <c r="A21" s="163" t="s">
        <v>104</v>
      </c>
      <c r="B21" s="145"/>
      <c r="C21" s="88" t="s">
        <v>74</v>
      </c>
      <c r="D21" s="89"/>
      <c r="E21" s="90"/>
      <c r="F21" s="90"/>
      <c r="G21" s="90"/>
      <c r="H21" s="90"/>
      <c r="I21" s="91">
        <v>179848</v>
      </c>
      <c r="J21" s="92"/>
      <c r="K21" s="92"/>
    </row>
    <row r="22" spans="1:11" s="5" customFormat="1" ht="115.5" customHeight="1">
      <c r="A22" s="163" t="s">
        <v>102</v>
      </c>
      <c r="B22" s="146"/>
      <c r="C22" s="79" t="s">
        <v>49</v>
      </c>
      <c r="D22" s="83"/>
      <c r="E22" s="84">
        <v>164</v>
      </c>
      <c r="F22" s="84" t="s">
        <v>59</v>
      </c>
      <c r="G22" s="85">
        <v>4829101</v>
      </c>
      <c r="H22" s="86" t="s">
        <v>61</v>
      </c>
      <c r="I22" s="87">
        <f>SUM(I23:I32)</f>
        <v>1526060.0999999999</v>
      </c>
      <c r="J22" s="87">
        <f>SUM(J23:J32)</f>
        <v>1428838.0999999999</v>
      </c>
      <c r="K22" s="87">
        <f>SUM(K23:K32)</f>
        <v>1428838.0999999999</v>
      </c>
    </row>
    <row r="23" spans="1:11" s="59" customFormat="1" ht="24.75" customHeight="1">
      <c r="A23" s="164"/>
      <c r="B23" s="147"/>
      <c r="C23" s="88" t="s">
        <v>62</v>
      </c>
      <c r="D23" s="89"/>
      <c r="E23" s="90"/>
      <c r="F23" s="90"/>
      <c r="G23" s="90"/>
      <c r="H23" s="90"/>
      <c r="I23" s="92">
        <v>286477.2</v>
      </c>
      <c r="J23" s="92">
        <v>315459.20000000001</v>
      </c>
      <c r="K23" s="92">
        <v>315459.20000000001</v>
      </c>
    </row>
    <row r="24" spans="1:11" s="59" customFormat="1" ht="24.75" customHeight="1">
      <c r="A24" s="164"/>
      <c r="B24" s="147"/>
      <c r="C24" s="88" t="s">
        <v>63</v>
      </c>
      <c r="D24" s="89"/>
      <c r="E24" s="90"/>
      <c r="F24" s="90"/>
      <c r="G24" s="90"/>
      <c r="H24" s="90"/>
      <c r="I24" s="92">
        <v>283547</v>
      </c>
      <c r="J24" s="92">
        <v>226965.2</v>
      </c>
      <c r="K24" s="92">
        <v>226965.2</v>
      </c>
    </row>
    <row r="25" spans="1:11" s="59" customFormat="1" ht="24.75" customHeight="1">
      <c r="A25" s="164"/>
      <c r="B25" s="147"/>
      <c r="C25" s="88" t="s">
        <v>64</v>
      </c>
      <c r="D25" s="89"/>
      <c r="E25" s="90"/>
      <c r="F25" s="90"/>
      <c r="G25" s="90"/>
      <c r="H25" s="90"/>
      <c r="I25" s="92">
        <v>194141</v>
      </c>
      <c r="J25" s="92">
        <v>200742.6</v>
      </c>
      <c r="K25" s="92">
        <v>200742.6</v>
      </c>
    </row>
    <row r="26" spans="1:11" s="59" customFormat="1" ht="24.75" customHeight="1">
      <c r="A26" s="164"/>
      <c r="B26" s="147"/>
      <c r="C26" s="88" t="s">
        <v>65</v>
      </c>
      <c r="D26" s="89"/>
      <c r="E26" s="90"/>
      <c r="F26" s="90"/>
      <c r="G26" s="90"/>
      <c r="H26" s="90"/>
      <c r="I26" s="92">
        <v>120558.2</v>
      </c>
      <c r="J26" s="92">
        <v>97623.4</v>
      </c>
      <c r="K26" s="92">
        <v>97623.4</v>
      </c>
    </row>
    <row r="27" spans="1:11" s="59" customFormat="1" ht="24.75" customHeight="1">
      <c r="A27" s="164"/>
      <c r="B27" s="147"/>
      <c r="C27" s="88" t="s">
        <v>66</v>
      </c>
      <c r="D27" s="89"/>
      <c r="E27" s="90"/>
      <c r="F27" s="90"/>
      <c r="G27" s="90"/>
      <c r="H27" s="90"/>
      <c r="I27" s="92">
        <v>125861.9</v>
      </c>
      <c r="J27" s="92">
        <v>101082.7</v>
      </c>
      <c r="K27" s="92">
        <v>101082.7</v>
      </c>
    </row>
    <row r="28" spans="1:11" s="59" customFormat="1" ht="24.75" customHeight="1">
      <c r="A28" s="164"/>
      <c r="B28" s="147"/>
      <c r="C28" s="88" t="s">
        <v>67</v>
      </c>
      <c r="D28" s="89"/>
      <c r="E28" s="90"/>
      <c r="F28" s="90"/>
      <c r="G28" s="90"/>
      <c r="H28" s="90"/>
      <c r="I28" s="92">
        <v>178234.3</v>
      </c>
      <c r="J28" s="92">
        <v>143136.9</v>
      </c>
      <c r="K28" s="92">
        <v>143136.9</v>
      </c>
    </row>
    <row r="29" spans="1:11" s="59" customFormat="1" ht="24.75" customHeight="1">
      <c r="A29" s="164"/>
      <c r="B29" s="147"/>
      <c r="C29" s="88" t="s">
        <v>68</v>
      </c>
      <c r="D29" s="89"/>
      <c r="E29" s="90"/>
      <c r="F29" s="90"/>
      <c r="G29" s="90"/>
      <c r="H29" s="90"/>
      <c r="I29" s="92">
        <v>58034</v>
      </c>
      <c r="J29" s="92">
        <v>59133.3</v>
      </c>
      <c r="K29" s="92">
        <v>59133.3</v>
      </c>
    </row>
    <row r="30" spans="1:11" s="59" customFormat="1" ht="24.75" customHeight="1">
      <c r="A30" s="164"/>
      <c r="B30" s="147"/>
      <c r="C30" s="88" t="s">
        <v>69</v>
      </c>
      <c r="D30" s="89"/>
      <c r="E30" s="90"/>
      <c r="F30" s="90"/>
      <c r="G30" s="90"/>
      <c r="H30" s="90"/>
      <c r="I30" s="92">
        <v>128804.2</v>
      </c>
      <c r="J30" s="92">
        <v>131638.70000000001</v>
      </c>
      <c r="K30" s="92">
        <v>131638.70000000001</v>
      </c>
    </row>
    <row r="31" spans="1:11" s="59" customFormat="1" ht="24.75" customHeight="1">
      <c r="A31" s="164"/>
      <c r="B31" s="147"/>
      <c r="C31" s="88" t="s">
        <v>70</v>
      </c>
      <c r="D31" s="89"/>
      <c r="E31" s="90"/>
      <c r="F31" s="90"/>
      <c r="G31" s="90"/>
      <c r="H31" s="90"/>
      <c r="I31" s="92">
        <v>101363.6</v>
      </c>
      <c r="J31" s="92">
        <v>103554.4</v>
      </c>
      <c r="K31" s="92">
        <v>103554.4</v>
      </c>
    </row>
    <row r="32" spans="1:11" s="59" customFormat="1" ht="24.75" customHeight="1">
      <c r="A32" s="164"/>
      <c r="B32" s="147"/>
      <c r="C32" s="88" t="s">
        <v>71</v>
      </c>
      <c r="D32" s="89"/>
      <c r="E32" s="90"/>
      <c r="F32" s="90"/>
      <c r="G32" s="90"/>
      <c r="H32" s="90"/>
      <c r="I32" s="92">
        <v>49038.7</v>
      </c>
      <c r="J32" s="92">
        <v>49501.7</v>
      </c>
      <c r="K32" s="92">
        <v>49501.7</v>
      </c>
    </row>
    <row r="33" spans="1:11" s="5" customFormat="1" ht="103.5" customHeight="1">
      <c r="A33" s="163" t="s">
        <v>105</v>
      </c>
      <c r="B33" s="146"/>
      <c r="C33" s="79" t="s">
        <v>50</v>
      </c>
      <c r="D33" s="83"/>
      <c r="E33" s="84">
        <v>164</v>
      </c>
      <c r="F33" s="84" t="s">
        <v>59</v>
      </c>
      <c r="G33" s="85">
        <v>4829102</v>
      </c>
      <c r="H33" s="86" t="s">
        <v>61</v>
      </c>
      <c r="I33" s="87">
        <f>SUM(I34)</f>
        <v>3010.8</v>
      </c>
      <c r="J33" s="87">
        <f>SUM(J34)</f>
        <v>0</v>
      </c>
      <c r="K33" s="87">
        <f>SUM(K34)</f>
        <v>0</v>
      </c>
    </row>
    <row r="34" spans="1:11" s="59" customFormat="1" ht="30" customHeight="1">
      <c r="A34" s="164"/>
      <c r="B34" s="147"/>
      <c r="C34" s="93" t="s">
        <v>69</v>
      </c>
      <c r="D34" s="89"/>
      <c r="E34" s="90"/>
      <c r="F34" s="90"/>
      <c r="G34" s="90"/>
      <c r="H34" s="90"/>
      <c r="I34" s="91">
        <v>3010.8</v>
      </c>
      <c r="J34" s="92"/>
      <c r="K34" s="94"/>
    </row>
    <row r="35" spans="1:11" s="5" customFormat="1" ht="99.75" customHeight="1">
      <c r="A35" s="163" t="s">
        <v>106</v>
      </c>
      <c r="B35" s="146"/>
      <c r="C35" s="79" t="s">
        <v>51</v>
      </c>
      <c r="D35" s="83"/>
      <c r="E35" s="84">
        <v>164</v>
      </c>
      <c r="F35" s="84" t="s">
        <v>59</v>
      </c>
      <c r="G35" s="85">
        <v>4829103</v>
      </c>
      <c r="H35" s="86" t="s">
        <v>60</v>
      </c>
      <c r="I35" s="87">
        <f>I36</f>
        <v>314600</v>
      </c>
      <c r="J35" s="87">
        <f>J36</f>
        <v>0</v>
      </c>
      <c r="K35" s="87">
        <f>K36</f>
        <v>0</v>
      </c>
    </row>
    <row r="36" spans="1:11" s="5" customFormat="1" ht="31.5" customHeight="1">
      <c r="A36" s="163"/>
      <c r="B36" s="146"/>
      <c r="C36" s="93" t="s">
        <v>66</v>
      </c>
      <c r="D36" s="83"/>
      <c r="E36" s="80"/>
      <c r="F36" s="80"/>
      <c r="G36" s="80"/>
      <c r="H36" s="80"/>
      <c r="I36" s="91">
        <v>314600</v>
      </c>
      <c r="J36" s="81"/>
      <c r="K36" s="94"/>
    </row>
    <row r="37" spans="1:11" s="5" customFormat="1" ht="112.5" customHeight="1">
      <c r="A37" s="163" t="s">
        <v>107</v>
      </c>
      <c r="B37" s="146"/>
      <c r="C37" s="79" t="s">
        <v>49</v>
      </c>
      <c r="D37" s="83"/>
      <c r="E37" s="84">
        <v>164</v>
      </c>
      <c r="F37" s="84" t="s">
        <v>73</v>
      </c>
      <c r="G37" s="85">
        <v>4829101</v>
      </c>
      <c r="H37" s="86" t="s">
        <v>61</v>
      </c>
      <c r="I37" s="87">
        <f>I38</f>
        <v>314632.5</v>
      </c>
      <c r="J37" s="87">
        <f>J38</f>
        <v>312197</v>
      </c>
      <c r="K37" s="87">
        <f>K38</f>
        <v>312197</v>
      </c>
    </row>
    <row r="38" spans="1:11" s="59" customFormat="1" ht="36.75" customHeight="1">
      <c r="A38" s="164"/>
      <c r="B38" s="147"/>
      <c r="C38" s="93" t="s">
        <v>72</v>
      </c>
      <c r="D38" s="89"/>
      <c r="E38" s="94"/>
      <c r="F38" s="94"/>
      <c r="G38" s="94"/>
      <c r="H38" s="94"/>
      <c r="I38" s="91">
        <v>314632.5</v>
      </c>
      <c r="J38" s="91">
        <v>312197</v>
      </c>
      <c r="K38" s="91">
        <v>312197</v>
      </c>
    </row>
    <row r="39" spans="1:11" s="5" customFormat="1" ht="103.5" customHeight="1">
      <c r="A39" s="163" t="s">
        <v>108</v>
      </c>
      <c r="B39" s="146"/>
      <c r="C39" s="79" t="s">
        <v>50</v>
      </c>
      <c r="D39" s="83"/>
      <c r="E39" s="84">
        <v>164</v>
      </c>
      <c r="F39" s="84" t="s">
        <v>73</v>
      </c>
      <c r="G39" s="85">
        <v>4829102</v>
      </c>
      <c r="H39" s="86" t="s">
        <v>61</v>
      </c>
      <c r="I39" s="87">
        <f>SUM(I40)</f>
        <v>4519.6000000000004</v>
      </c>
      <c r="J39" s="87">
        <f>SUM(J40)</f>
        <v>0</v>
      </c>
      <c r="K39" s="87">
        <f>SUM(K40)</f>
        <v>0</v>
      </c>
    </row>
    <row r="40" spans="1:11" s="5" customFormat="1" ht="34.5" customHeight="1">
      <c r="A40" s="163"/>
      <c r="B40" s="147"/>
      <c r="C40" s="93" t="s">
        <v>72</v>
      </c>
      <c r="D40" s="89"/>
      <c r="E40" s="90"/>
      <c r="F40" s="90"/>
      <c r="G40" s="90"/>
      <c r="H40" s="90"/>
      <c r="I40" s="91">
        <v>4519.6000000000004</v>
      </c>
      <c r="J40" s="92"/>
      <c r="K40" s="94"/>
    </row>
    <row r="41" spans="1:11" s="5" customFormat="1" ht="137.25" customHeight="1">
      <c r="A41" s="163" t="s">
        <v>109</v>
      </c>
      <c r="B41" s="146"/>
      <c r="C41" s="79" t="s">
        <v>75</v>
      </c>
      <c r="D41" s="83"/>
      <c r="E41" s="80"/>
      <c r="F41" s="80"/>
      <c r="G41" s="80"/>
      <c r="H41" s="80"/>
      <c r="I41" s="87">
        <v>52305.3</v>
      </c>
      <c r="J41" s="87">
        <v>54901.9</v>
      </c>
      <c r="K41" s="87">
        <v>54901.9</v>
      </c>
    </row>
    <row r="42" spans="1:11" s="5" customFormat="1" ht="123" customHeight="1">
      <c r="A42" s="163" t="s">
        <v>110</v>
      </c>
      <c r="B42" s="146"/>
      <c r="C42" s="79" t="s">
        <v>39</v>
      </c>
      <c r="D42" s="83"/>
      <c r="E42" s="80"/>
      <c r="F42" s="80"/>
      <c r="G42" s="80"/>
      <c r="H42" s="80"/>
      <c r="I42" s="87">
        <v>1997.4</v>
      </c>
      <c r="J42" s="87">
        <v>2097.3000000000002</v>
      </c>
      <c r="K42" s="87">
        <v>2097.3000000000002</v>
      </c>
    </row>
    <row r="43" spans="1:11" s="5" customFormat="1" ht="99" customHeight="1">
      <c r="A43" s="163" t="s">
        <v>111</v>
      </c>
      <c r="B43" s="146"/>
      <c r="C43" s="79" t="s">
        <v>40</v>
      </c>
      <c r="D43" s="83"/>
      <c r="E43" s="80"/>
      <c r="F43" s="80"/>
      <c r="G43" s="80"/>
      <c r="H43" s="80"/>
      <c r="I43" s="87">
        <v>58.2</v>
      </c>
      <c r="J43" s="95">
        <v>61.1</v>
      </c>
      <c r="K43" s="95">
        <v>61.1</v>
      </c>
    </row>
    <row r="44" spans="1:11" s="5" customFormat="1" ht="99" customHeight="1">
      <c r="A44" s="163" t="s">
        <v>112</v>
      </c>
      <c r="B44" s="146"/>
      <c r="C44" s="79" t="s">
        <v>41</v>
      </c>
      <c r="D44" s="83"/>
      <c r="E44" s="80"/>
      <c r="F44" s="80"/>
      <c r="G44" s="80"/>
      <c r="H44" s="80"/>
      <c r="I44" s="87">
        <v>96.9</v>
      </c>
      <c r="J44" s="95">
        <v>101.4</v>
      </c>
      <c r="K44" s="95">
        <v>101.4</v>
      </c>
    </row>
    <row r="45" spans="1:11" s="5" customFormat="1" ht="117.75" customHeight="1">
      <c r="A45" s="163" t="s">
        <v>113</v>
      </c>
      <c r="B45" s="146"/>
      <c r="C45" s="79" t="s">
        <v>42</v>
      </c>
      <c r="D45" s="83"/>
      <c r="E45" s="80"/>
      <c r="F45" s="80"/>
      <c r="G45" s="80"/>
      <c r="H45" s="80"/>
      <c r="I45" s="87">
        <v>30</v>
      </c>
      <c r="J45" s="87">
        <v>30</v>
      </c>
      <c r="K45" s="87">
        <v>30</v>
      </c>
    </row>
    <row r="46" spans="1:11" s="5" customFormat="1" ht="103.5" customHeight="1">
      <c r="A46" s="163" t="s">
        <v>114</v>
      </c>
      <c r="B46" s="146"/>
      <c r="C46" s="79" t="s">
        <v>43</v>
      </c>
      <c r="D46" s="83"/>
      <c r="E46" s="80"/>
      <c r="F46" s="80"/>
      <c r="G46" s="80"/>
      <c r="H46" s="80"/>
      <c r="I46" s="87">
        <v>52.5</v>
      </c>
      <c r="J46" s="95">
        <v>55.1</v>
      </c>
      <c r="K46" s="95">
        <v>55.1</v>
      </c>
    </row>
    <row r="47" spans="1:11" ht="47.25" customHeight="1">
      <c r="A47" s="165" t="s">
        <v>115</v>
      </c>
      <c r="B47" s="148" t="s">
        <v>44</v>
      </c>
      <c r="C47" s="97" t="s">
        <v>45</v>
      </c>
      <c r="D47" s="171" t="s">
        <v>28</v>
      </c>
      <c r="E47" s="98"/>
      <c r="F47" s="99"/>
      <c r="G47" s="99"/>
      <c r="H47" s="100"/>
      <c r="I47" s="101">
        <f>I49+I50</f>
        <v>490603.90000000014</v>
      </c>
      <c r="J47" s="101">
        <f>J49+J50</f>
        <v>412943.1</v>
      </c>
      <c r="K47" s="101">
        <f>K49+K50</f>
        <v>412943.1</v>
      </c>
    </row>
    <row r="48" spans="1:11" ht="18.75">
      <c r="A48" s="166"/>
      <c r="B48" s="149"/>
      <c r="C48" s="61"/>
      <c r="D48" s="61" t="s">
        <v>29</v>
      </c>
      <c r="E48" s="102"/>
      <c r="F48" s="102"/>
      <c r="G48" s="102"/>
      <c r="H48" s="102"/>
      <c r="I48" s="102"/>
      <c r="J48" s="102"/>
      <c r="K48" s="103"/>
    </row>
    <row r="49" spans="1:13" ht="93.75">
      <c r="A49" s="166"/>
      <c r="B49" s="149"/>
      <c r="C49" s="61"/>
      <c r="D49" s="61" t="s">
        <v>97</v>
      </c>
      <c r="E49" s="102"/>
      <c r="F49" s="102"/>
      <c r="G49" s="102"/>
      <c r="H49" s="102"/>
      <c r="I49" s="104">
        <f>I51+I58+I61+I63+I65+I69+I70+I71+I72+I73+I74+I75+I67</f>
        <v>490603.90000000014</v>
      </c>
      <c r="J49" s="104">
        <f>J51+J58+J61+J63+J65+J69+J70+J71+J72+J73+J74+J75+J67</f>
        <v>412943.1</v>
      </c>
      <c r="K49" s="104">
        <f>K51+K58+K61+K63+K65+K69+K70+K71+K72+K73+K74+K75+K67</f>
        <v>412943.1</v>
      </c>
    </row>
    <row r="50" spans="1:13" ht="93.75">
      <c r="A50" s="166"/>
      <c r="B50" s="149"/>
      <c r="C50" s="61"/>
      <c r="D50" s="61" t="s">
        <v>98</v>
      </c>
      <c r="E50" s="102"/>
      <c r="F50" s="102"/>
      <c r="G50" s="102"/>
      <c r="H50" s="102"/>
      <c r="I50" s="102"/>
      <c r="J50" s="102"/>
      <c r="K50" s="103"/>
    </row>
    <row r="51" spans="1:13" ht="124.5" customHeight="1">
      <c r="A51" s="166" t="s">
        <v>116</v>
      </c>
      <c r="B51" s="150"/>
      <c r="C51" s="61" t="s">
        <v>46</v>
      </c>
      <c r="D51" s="105"/>
      <c r="E51" s="102"/>
      <c r="F51" s="102"/>
      <c r="G51" s="102"/>
      <c r="H51" s="102"/>
      <c r="I51" s="104">
        <f>SUM(I52:I57)</f>
        <v>220995.1</v>
      </c>
      <c r="J51" s="104">
        <f>SUM(J52:J57)</f>
        <v>224317.19999999998</v>
      </c>
      <c r="K51" s="104">
        <f>SUM(K52:K57)</f>
        <v>224317.19999999998</v>
      </c>
      <c r="L51" s="6"/>
      <c r="M51" s="6"/>
    </row>
    <row r="52" spans="1:13" ht="24" customHeight="1">
      <c r="A52" s="166"/>
      <c r="B52" s="150"/>
      <c r="C52" s="106" t="s">
        <v>76</v>
      </c>
      <c r="D52" s="107"/>
      <c r="E52" s="108"/>
      <c r="F52" s="108"/>
      <c r="G52" s="108"/>
      <c r="H52" s="108"/>
      <c r="I52" s="109">
        <v>23344.3</v>
      </c>
      <c r="J52" s="109">
        <v>23590.799999999999</v>
      </c>
      <c r="K52" s="109">
        <v>23590.799999999999</v>
      </c>
      <c r="L52" s="6"/>
      <c r="M52" s="6"/>
    </row>
    <row r="53" spans="1:13" ht="24" customHeight="1">
      <c r="A53" s="166"/>
      <c r="B53" s="150"/>
      <c r="C53" s="106" t="s">
        <v>77</v>
      </c>
      <c r="D53" s="107"/>
      <c r="E53" s="108"/>
      <c r="F53" s="108"/>
      <c r="G53" s="108"/>
      <c r="H53" s="108"/>
      <c r="I53" s="109">
        <v>31005.7</v>
      </c>
      <c r="J53" s="109">
        <v>31140</v>
      </c>
      <c r="K53" s="109">
        <v>31140</v>
      </c>
      <c r="L53" s="6"/>
      <c r="M53" s="6"/>
    </row>
    <row r="54" spans="1:13" ht="24" customHeight="1">
      <c r="A54" s="166"/>
      <c r="B54" s="150"/>
      <c r="C54" s="106" t="s">
        <v>78</v>
      </c>
      <c r="D54" s="107"/>
      <c r="E54" s="108"/>
      <c r="F54" s="108"/>
      <c r="G54" s="108"/>
      <c r="H54" s="108"/>
      <c r="I54" s="109">
        <v>36414.699999999997</v>
      </c>
      <c r="J54" s="109">
        <v>37303.199999999997</v>
      </c>
      <c r="K54" s="109">
        <v>37303.199999999997</v>
      </c>
      <c r="L54" s="6"/>
      <c r="M54" s="6"/>
    </row>
    <row r="55" spans="1:13" ht="24" customHeight="1">
      <c r="A55" s="166"/>
      <c r="B55" s="150"/>
      <c r="C55" s="106" t="s">
        <v>79</v>
      </c>
      <c r="D55" s="107"/>
      <c r="E55" s="108"/>
      <c r="F55" s="108"/>
      <c r="G55" s="108"/>
      <c r="H55" s="108"/>
      <c r="I55" s="109">
        <v>53924.1</v>
      </c>
      <c r="J55" s="109">
        <v>54648.9</v>
      </c>
      <c r="K55" s="109">
        <v>54648.9</v>
      </c>
      <c r="L55" s="6"/>
      <c r="M55" s="6"/>
    </row>
    <row r="56" spans="1:13" ht="24" customHeight="1">
      <c r="A56" s="166"/>
      <c r="B56" s="150"/>
      <c r="C56" s="106" t="s">
        <v>80</v>
      </c>
      <c r="D56" s="107"/>
      <c r="E56" s="108"/>
      <c r="F56" s="108"/>
      <c r="G56" s="108"/>
      <c r="H56" s="108"/>
      <c r="I56" s="109">
        <v>19345.2</v>
      </c>
      <c r="J56" s="109">
        <v>19685.3</v>
      </c>
      <c r="K56" s="109">
        <v>19685.3</v>
      </c>
      <c r="L56" s="6"/>
      <c r="M56" s="6"/>
    </row>
    <row r="57" spans="1:13" ht="24" customHeight="1">
      <c r="A57" s="166"/>
      <c r="B57" s="150"/>
      <c r="C57" s="106" t="s">
        <v>81</v>
      </c>
      <c r="D57" s="107"/>
      <c r="E57" s="108"/>
      <c r="F57" s="108"/>
      <c r="G57" s="108"/>
      <c r="H57" s="108"/>
      <c r="I57" s="109">
        <v>56961.1</v>
      </c>
      <c r="J57" s="109">
        <v>57949</v>
      </c>
      <c r="K57" s="109">
        <v>57949</v>
      </c>
      <c r="L57" s="6"/>
      <c r="M57" s="6"/>
    </row>
    <row r="58" spans="1:13" ht="122.25" customHeight="1">
      <c r="A58" s="166" t="s">
        <v>117</v>
      </c>
      <c r="B58" s="150"/>
      <c r="C58" s="61" t="s">
        <v>47</v>
      </c>
      <c r="D58" s="105"/>
      <c r="E58" s="110">
        <v>164</v>
      </c>
      <c r="F58" s="124" t="s">
        <v>84</v>
      </c>
      <c r="G58" s="111">
        <v>4279101</v>
      </c>
      <c r="H58" s="124" t="s">
        <v>61</v>
      </c>
      <c r="I58" s="113">
        <f>I59+I60</f>
        <v>146298.20000000001</v>
      </c>
      <c r="J58" s="113">
        <f>J59+J60</f>
        <v>148444</v>
      </c>
      <c r="K58" s="113">
        <f>K59+K60</f>
        <v>148444</v>
      </c>
    </row>
    <row r="59" spans="1:13" ht="25.5" customHeight="1">
      <c r="A59" s="166"/>
      <c r="B59" s="150"/>
      <c r="C59" s="106" t="s">
        <v>82</v>
      </c>
      <c r="D59" s="107"/>
      <c r="E59" s="107"/>
      <c r="F59" s="107"/>
      <c r="G59" s="107"/>
      <c r="H59" s="107"/>
      <c r="I59" s="109">
        <v>56879.9</v>
      </c>
      <c r="J59" s="109">
        <v>57862.2</v>
      </c>
      <c r="K59" s="109">
        <v>57862.2</v>
      </c>
    </row>
    <row r="60" spans="1:13" ht="27.75" customHeight="1">
      <c r="A60" s="166"/>
      <c r="B60" s="150"/>
      <c r="C60" s="106" t="s">
        <v>83</v>
      </c>
      <c r="D60" s="107"/>
      <c r="E60" s="114"/>
      <c r="F60" s="108"/>
      <c r="G60" s="115"/>
      <c r="H60" s="108"/>
      <c r="I60" s="109">
        <v>89418.3</v>
      </c>
      <c r="J60" s="109">
        <v>90581.8</v>
      </c>
      <c r="K60" s="109">
        <v>90581.8</v>
      </c>
    </row>
    <row r="61" spans="1:13" ht="137.25" customHeight="1">
      <c r="A61" s="166" t="s">
        <v>118</v>
      </c>
      <c r="B61" s="150"/>
      <c r="C61" s="61" t="s">
        <v>48</v>
      </c>
      <c r="D61" s="105"/>
      <c r="E61" s="110">
        <v>164</v>
      </c>
      <c r="F61" s="124" t="s">
        <v>86</v>
      </c>
      <c r="G61" s="111">
        <v>4289101</v>
      </c>
      <c r="H61" s="112" t="s">
        <v>61</v>
      </c>
      <c r="I61" s="116">
        <f>I62</f>
        <v>22369.9</v>
      </c>
      <c r="J61" s="116">
        <f>J62</f>
        <v>22415.5</v>
      </c>
      <c r="K61" s="116">
        <f>K62</f>
        <v>22415.5</v>
      </c>
      <c r="L61" s="6"/>
    </row>
    <row r="62" spans="1:13" ht="25.5" customHeight="1">
      <c r="A62" s="166"/>
      <c r="B62" s="150"/>
      <c r="C62" s="106" t="s">
        <v>85</v>
      </c>
      <c r="D62" s="107"/>
      <c r="E62" s="114"/>
      <c r="F62" s="108"/>
      <c r="G62" s="115"/>
      <c r="H62" s="117"/>
      <c r="I62" s="109">
        <v>22369.9</v>
      </c>
      <c r="J62" s="109">
        <v>22415.5</v>
      </c>
      <c r="K62" s="109">
        <v>22415.5</v>
      </c>
    </row>
    <row r="63" spans="1:13" ht="183" customHeight="1">
      <c r="A63" s="166" t="s">
        <v>119</v>
      </c>
      <c r="B63" s="150"/>
      <c r="C63" s="61" t="s">
        <v>87</v>
      </c>
      <c r="D63" s="105"/>
      <c r="E63" s="110">
        <v>164</v>
      </c>
      <c r="F63" s="110" t="s">
        <v>88</v>
      </c>
      <c r="G63" s="118">
        <v>4239201</v>
      </c>
      <c r="H63" s="112" t="s">
        <v>61</v>
      </c>
      <c r="I63" s="104">
        <f>I64</f>
        <v>507.4</v>
      </c>
      <c r="J63" s="104">
        <f>J64</f>
        <v>507.4</v>
      </c>
      <c r="K63" s="104">
        <f>K64</f>
        <v>507.4</v>
      </c>
    </row>
    <row r="64" spans="1:13" s="5" customFormat="1" ht="24" customHeight="1">
      <c r="A64" s="167"/>
      <c r="B64" s="151"/>
      <c r="C64" s="119" t="s">
        <v>81</v>
      </c>
      <c r="D64" s="107"/>
      <c r="E64" s="123"/>
      <c r="F64" s="123"/>
      <c r="G64" s="123"/>
      <c r="H64" s="123"/>
      <c r="I64" s="109">
        <v>507.4</v>
      </c>
      <c r="J64" s="109">
        <v>507.4</v>
      </c>
      <c r="K64" s="109">
        <v>507.4</v>
      </c>
    </row>
    <row r="65" spans="1:15" ht="128.25" customHeight="1">
      <c r="A65" s="166" t="s">
        <v>120</v>
      </c>
      <c r="B65" s="150"/>
      <c r="C65" s="61" t="s">
        <v>52</v>
      </c>
      <c r="D65" s="105"/>
      <c r="E65" s="110">
        <v>164</v>
      </c>
      <c r="F65" s="110" t="s">
        <v>88</v>
      </c>
      <c r="G65" s="118">
        <v>4279102</v>
      </c>
      <c r="H65" s="112" t="s">
        <v>61</v>
      </c>
      <c r="I65" s="104">
        <f>I66</f>
        <v>1259.8</v>
      </c>
      <c r="J65" s="104">
        <f>J66</f>
        <v>0</v>
      </c>
      <c r="K65" s="104">
        <f>K66</f>
        <v>0</v>
      </c>
    </row>
    <row r="66" spans="1:15" ht="24" customHeight="1">
      <c r="A66" s="166"/>
      <c r="B66" s="150"/>
      <c r="C66" s="119" t="s">
        <v>82</v>
      </c>
      <c r="D66" s="107"/>
      <c r="E66" s="108"/>
      <c r="F66" s="108"/>
      <c r="G66" s="120"/>
      <c r="H66" s="108"/>
      <c r="I66" s="121">
        <v>1259.8</v>
      </c>
      <c r="J66" s="122"/>
      <c r="K66" s="123"/>
    </row>
    <row r="67" spans="1:15" ht="119.25" customHeight="1">
      <c r="A67" s="166" t="s">
        <v>121</v>
      </c>
      <c r="B67" s="150"/>
      <c r="C67" s="61" t="s">
        <v>52</v>
      </c>
      <c r="D67" s="107"/>
      <c r="E67" s="110">
        <v>164</v>
      </c>
      <c r="F67" s="110" t="s">
        <v>86</v>
      </c>
      <c r="G67" s="118">
        <v>4289102</v>
      </c>
      <c r="H67" s="112" t="s">
        <v>61</v>
      </c>
      <c r="I67" s="104">
        <f>SUM(I68)</f>
        <v>4000</v>
      </c>
      <c r="J67" s="104">
        <f>SUM(J68)</f>
        <v>0</v>
      </c>
      <c r="K67" s="104">
        <f>SUM(K68)</f>
        <v>0</v>
      </c>
    </row>
    <row r="68" spans="1:15" ht="24" customHeight="1">
      <c r="A68" s="166"/>
      <c r="B68" s="150"/>
      <c r="C68" s="119" t="s">
        <v>85</v>
      </c>
      <c r="D68" s="107"/>
      <c r="E68" s="108"/>
      <c r="F68" s="108"/>
      <c r="G68" s="120"/>
      <c r="H68" s="108"/>
      <c r="I68" s="121">
        <v>4000</v>
      </c>
      <c r="J68" s="122"/>
      <c r="K68" s="123"/>
    </row>
    <row r="69" spans="1:15" ht="158.25" customHeight="1">
      <c r="A69" s="166" t="s">
        <v>122</v>
      </c>
      <c r="B69" s="150"/>
      <c r="C69" s="61" t="s">
        <v>91</v>
      </c>
      <c r="D69" s="105"/>
      <c r="E69" s="110">
        <v>164</v>
      </c>
      <c r="F69" s="124" t="s">
        <v>84</v>
      </c>
      <c r="G69" s="111">
        <v>5057709</v>
      </c>
      <c r="H69" s="112" t="s">
        <v>96</v>
      </c>
      <c r="I69" s="104">
        <v>25.4</v>
      </c>
      <c r="J69" s="104">
        <v>26.7</v>
      </c>
      <c r="K69" s="125">
        <v>26.7</v>
      </c>
    </row>
    <row r="70" spans="1:15" ht="181.5" customHeight="1">
      <c r="A70" s="166" t="s">
        <v>123</v>
      </c>
      <c r="B70" s="150"/>
      <c r="C70" s="61" t="s">
        <v>92</v>
      </c>
      <c r="D70" s="105"/>
      <c r="E70" s="110">
        <v>164</v>
      </c>
      <c r="F70" s="124" t="s">
        <v>84</v>
      </c>
      <c r="G70" s="111">
        <v>5057710</v>
      </c>
      <c r="H70" s="112" t="s">
        <v>96</v>
      </c>
      <c r="I70" s="104">
        <v>559.5</v>
      </c>
      <c r="J70" s="104">
        <v>587.5</v>
      </c>
      <c r="K70" s="104">
        <v>587.5</v>
      </c>
    </row>
    <row r="71" spans="1:15" ht="178.5" customHeight="1">
      <c r="A71" s="166" t="s">
        <v>124</v>
      </c>
      <c r="B71" s="150"/>
      <c r="C71" s="61" t="s">
        <v>93</v>
      </c>
      <c r="D71" s="105"/>
      <c r="E71" s="110">
        <v>164</v>
      </c>
      <c r="F71" s="124" t="s">
        <v>84</v>
      </c>
      <c r="G71" s="111">
        <v>5057711</v>
      </c>
      <c r="H71" s="112" t="s">
        <v>96</v>
      </c>
      <c r="I71" s="104">
        <v>235.5</v>
      </c>
      <c r="J71" s="104">
        <v>247.2</v>
      </c>
      <c r="K71" s="104">
        <v>247.2</v>
      </c>
    </row>
    <row r="72" spans="1:15" ht="200.25" customHeight="1">
      <c r="A72" s="166" t="s">
        <v>125</v>
      </c>
      <c r="B72" s="150"/>
      <c r="C72" s="61" t="s">
        <v>94</v>
      </c>
      <c r="D72" s="105"/>
      <c r="E72" s="110">
        <v>164</v>
      </c>
      <c r="F72" s="124" t="s">
        <v>84</v>
      </c>
      <c r="G72" s="111">
        <v>5057712</v>
      </c>
      <c r="H72" s="112" t="s">
        <v>96</v>
      </c>
      <c r="I72" s="104">
        <v>27.2</v>
      </c>
      <c r="J72" s="104">
        <v>28.6</v>
      </c>
      <c r="K72" s="104">
        <v>28.6</v>
      </c>
    </row>
    <row r="73" spans="1:15" ht="47.25" customHeight="1">
      <c r="A73" s="166" t="s">
        <v>126</v>
      </c>
      <c r="B73" s="150"/>
      <c r="C73" s="61" t="s">
        <v>95</v>
      </c>
      <c r="D73" s="105"/>
      <c r="E73" s="110">
        <v>164</v>
      </c>
      <c r="F73" s="124" t="s">
        <v>84</v>
      </c>
      <c r="G73" s="111">
        <v>5058001</v>
      </c>
      <c r="H73" s="112" t="s">
        <v>96</v>
      </c>
      <c r="I73" s="104">
        <v>577.79999999999995</v>
      </c>
      <c r="J73" s="104">
        <v>610.70000000000005</v>
      </c>
      <c r="K73" s="104">
        <v>610.70000000000005</v>
      </c>
    </row>
    <row r="74" spans="1:15" ht="70.5" customHeight="1">
      <c r="A74" s="166" t="s">
        <v>127</v>
      </c>
      <c r="B74" s="150"/>
      <c r="C74" s="61" t="s">
        <v>7</v>
      </c>
      <c r="D74" s="61"/>
      <c r="E74" s="110">
        <v>164</v>
      </c>
      <c r="F74" s="124" t="s">
        <v>89</v>
      </c>
      <c r="G74" s="111">
        <v>4320202</v>
      </c>
      <c r="H74" s="112" t="s">
        <v>90</v>
      </c>
      <c r="I74" s="104">
        <v>15007.9</v>
      </c>
      <c r="J74" s="104">
        <v>15758.3</v>
      </c>
      <c r="K74" s="104">
        <v>15758.3</v>
      </c>
    </row>
    <row r="75" spans="1:15" ht="120.75" customHeight="1">
      <c r="A75" s="166" t="s">
        <v>131</v>
      </c>
      <c r="B75" s="150"/>
      <c r="C75" s="61" t="s">
        <v>53</v>
      </c>
      <c r="D75" s="105"/>
      <c r="E75" s="110">
        <v>164</v>
      </c>
      <c r="F75" s="124" t="s">
        <v>84</v>
      </c>
      <c r="G75" s="118">
        <v>4279103</v>
      </c>
      <c r="H75" s="126" t="s">
        <v>60</v>
      </c>
      <c r="I75" s="104">
        <f>I76</f>
        <v>78740.2</v>
      </c>
      <c r="J75" s="104">
        <f>J76</f>
        <v>0</v>
      </c>
      <c r="K75" s="104">
        <f>K76</f>
        <v>0</v>
      </c>
    </row>
    <row r="76" spans="1:15" s="5" customFormat="1" ht="28.5" customHeight="1">
      <c r="A76" s="167"/>
      <c r="B76" s="151"/>
      <c r="C76" s="106" t="s">
        <v>82</v>
      </c>
      <c r="D76" s="107"/>
      <c r="E76" s="108"/>
      <c r="F76" s="108"/>
      <c r="G76" s="120"/>
      <c r="H76" s="120"/>
      <c r="I76" s="109">
        <v>78740.2</v>
      </c>
      <c r="J76" s="127"/>
      <c r="K76" s="128"/>
    </row>
    <row r="77" spans="1:15" ht="54" customHeight="1">
      <c r="A77" s="168" t="s">
        <v>128</v>
      </c>
      <c r="B77" s="152" t="s">
        <v>54</v>
      </c>
      <c r="C77" s="131" t="s">
        <v>55</v>
      </c>
      <c r="D77" s="132" t="s">
        <v>28</v>
      </c>
      <c r="E77" s="133"/>
      <c r="F77" s="133"/>
      <c r="G77" s="133"/>
      <c r="H77" s="133"/>
      <c r="I77" s="133">
        <f>I81</f>
        <v>56278.599999999991</v>
      </c>
      <c r="J77" s="133">
        <f>J81</f>
        <v>56640.999999999993</v>
      </c>
      <c r="K77" s="133">
        <f>K81</f>
        <v>56640.999999999993</v>
      </c>
      <c r="L77" s="6"/>
      <c r="M77" s="6"/>
      <c r="N77" s="6"/>
      <c r="O77" s="6"/>
    </row>
    <row r="78" spans="1:15" ht="18" customHeight="1">
      <c r="A78" s="168"/>
      <c r="B78" s="152"/>
      <c r="C78" s="131"/>
      <c r="D78" s="132" t="s">
        <v>29</v>
      </c>
      <c r="E78" s="133"/>
      <c r="F78" s="133"/>
      <c r="G78" s="133"/>
      <c r="H78" s="133"/>
      <c r="I78" s="133"/>
      <c r="J78" s="133"/>
      <c r="K78" s="133"/>
      <c r="L78" s="6"/>
      <c r="M78" s="6"/>
      <c r="N78" s="6"/>
      <c r="O78" s="6"/>
    </row>
    <row r="79" spans="1:15" ht="54" customHeight="1">
      <c r="A79" s="168"/>
      <c r="B79" s="152"/>
      <c r="C79" s="131"/>
      <c r="D79" s="132" t="s">
        <v>97</v>
      </c>
      <c r="E79" s="133"/>
      <c r="F79" s="133"/>
      <c r="G79" s="133"/>
      <c r="H79" s="133"/>
      <c r="I79" s="133">
        <f>I81</f>
        <v>56278.599999999991</v>
      </c>
      <c r="J79" s="133">
        <f>J81</f>
        <v>56640.999999999993</v>
      </c>
      <c r="K79" s="133">
        <f>K81</f>
        <v>56640.999999999993</v>
      </c>
      <c r="L79" s="6"/>
      <c r="M79" s="6"/>
      <c r="N79" s="6"/>
      <c r="O79" s="6"/>
    </row>
    <row r="80" spans="1:15" ht="54" customHeight="1">
      <c r="A80" s="168"/>
      <c r="B80" s="152"/>
      <c r="C80" s="131"/>
      <c r="D80" s="132" t="s">
        <v>98</v>
      </c>
      <c r="E80" s="133"/>
      <c r="F80" s="133"/>
      <c r="G80" s="133"/>
      <c r="H80" s="133"/>
      <c r="I80" s="133"/>
      <c r="J80" s="133"/>
      <c r="K80" s="133"/>
      <c r="L80" s="6"/>
      <c r="M80" s="6"/>
      <c r="N80" s="6"/>
      <c r="O80" s="6"/>
    </row>
    <row r="81" spans="1:13" ht="30.75" customHeight="1">
      <c r="A81" s="169" t="s">
        <v>129</v>
      </c>
      <c r="B81" s="153"/>
      <c r="C81" s="78" t="s">
        <v>56</v>
      </c>
      <c r="D81" s="129"/>
      <c r="E81" s="130"/>
      <c r="F81" s="130"/>
      <c r="G81" s="130"/>
      <c r="H81" s="130"/>
      <c r="I81" s="130">
        <f>SUM(I82:I91)</f>
        <v>56278.599999999991</v>
      </c>
      <c r="J81" s="130">
        <f>SUM(J82:J91)</f>
        <v>56640.999999999993</v>
      </c>
      <c r="K81" s="130">
        <f>SUM(K82:K91)</f>
        <v>56640.999999999993</v>
      </c>
      <c r="L81" s="6"/>
      <c r="M81" s="6"/>
    </row>
    <row r="82" spans="1:13" ht="22.5" customHeight="1">
      <c r="A82" s="170"/>
      <c r="B82" s="154"/>
      <c r="C82" s="134">
        <v>211</v>
      </c>
      <c r="D82" s="135"/>
      <c r="E82" s="136"/>
      <c r="F82" s="136"/>
      <c r="G82" s="136"/>
      <c r="H82" s="136"/>
      <c r="I82" s="136">
        <v>37127.800000000003</v>
      </c>
      <c r="J82" s="137">
        <v>37127.800000000003</v>
      </c>
      <c r="K82" s="137">
        <v>37127.800000000003</v>
      </c>
      <c r="L82" s="6"/>
      <c r="M82" s="6"/>
    </row>
    <row r="83" spans="1:13" ht="22.5" customHeight="1">
      <c r="A83" s="170"/>
      <c r="B83" s="154"/>
      <c r="C83" s="134">
        <v>212</v>
      </c>
      <c r="D83" s="135"/>
      <c r="E83" s="136"/>
      <c r="F83" s="136"/>
      <c r="G83" s="136"/>
      <c r="H83" s="136"/>
      <c r="I83" s="136">
        <v>225.5</v>
      </c>
      <c r="J83" s="137">
        <v>236.3</v>
      </c>
      <c r="K83" s="137">
        <v>236.3</v>
      </c>
      <c r="L83" s="6"/>
      <c r="M83" s="6"/>
    </row>
    <row r="84" spans="1:13" ht="22.5" customHeight="1">
      <c r="A84" s="170"/>
      <c r="B84" s="154"/>
      <c r="C84" s="134">
        <v>213</v>
      </c>
      <c r="D84" s="135"/>
      <c r="E84" s="136"/>
      <c r="F84" s="136"/>
      <c r="G84" s="136"/>
      <c r="H84" s="136"/>
      <c r="I84" s="136">
        <v>11175.7</v>
      </c>
      <c r="J84" s="137">
        <v>11175.7</v>
      </c>
      <c r="K84" s="137">
        <v>11175.7</v>
      </c>
      <c r="L84" s="6"/>
      <c r="M84" s="6"/>
    </row>
    <row r="85" spans="1:13" ht="22.5" customHeight="1">
      <c r="A85" s="170"/>
      <c r="B85" s="154"/>
      <c r="C85" s="134">
        <v>221</v>
      </c>
      <c r="D85" s="135"/>
      <c r="E85" s="136"/>
      <c r="F85" s="136"/>
      <c r="G85" s="136"/>
      <c r="H85" s="136"/>
      <c r="I85" s="136">
        <v>1217.0999999999999</v>
      </c>
      <c r="J85" s="137">
        <v>1275</v>
      </c>
      <c r="K85" s="137">
        <v>1275</v>
      </c>
      <c r="L85" s="6"/>
      <c r="M85" s="6"/>
    </row>
    <row r="86" spans="1:13" ht="22.5" customHeight="1">
      <c r="A86" s="170"/>
      <c r="B86" s="154"/>
      <c r="C86" s="134">
        <v>222</v>
      </c>
      <c r="D86" s="135"/>
      <c r="E86" s="136"/>
      <c r="F86" s="136"/>
      <c r="G86" s="136"/>
      <c r="H86" s="136"/>
      <c r="I86" s="136">
        <v>1549</v>
      </c>
      <c r="J86" s="137">
        <v>1622.7</v>
      </c>
      <c r="K86" s="137">
        <v>1622.7</v>
      </c>
      <c r="L86" s="6"/>
      <c r="M86" s="6"/>
    </row>
    <row r="87" spans="1:13" ht="22.5" customHeight="1">
      <c r="A87" s="170"/>
      <c r="B87" s="154"/>
      <c r="C87" s="134">
        <v>225</v>
      </c>
      <c r="D87" s="135"/>
      <c r="E87" s="136"/>
      <c r="F87" s="136"/>
      <c r="G87" s="136"/>
      <c r="H87" s="136"/>
      <c r="I87" s="136">
        <v>282.2</v>
      </c>
      <c r="J87" s="137">
        <v>295.60000000000002</v>
      </c>
      <c r="K87" s="137">
        <v>295.60000000000002</v>
      </c>
      <c r="L87" s="6"/>
      <c r="M87" s="6"/>
    </row>
    <row r="88" spans="1:13" ht="22.5" customHeight="1">
      <c r="A88" s="170"/>
      <c r="B88" s="154"/>
      <c r="C88" s="134">
        <v>226</v>
      </c>
      <c r="D88" s="135"/>
      <c r="E88" s="136"/>
      <c r="F88" s="136"/>
      <c r="G88" s="136"/>
      <c r="H88" s="136"/>
      <c r="I88" s="136">
        <v>2520.1999999999998</v>
      </c>
      <c r="J88" s="137">
        <v>2640.1</v>
      </c>
      <c r="K88" s="137">
        <v>2640.1</v>
      </c>
      <c r="L88" s="6"/>
      <c r="M88" s="6"/>
    </row>
    <row r="89" spans="1:13" ht="22.5" customHeight="1">
      <c r="A89" s="170"/>
      <c r="B89" s="154"/>
      <c r="C89" s="134">
        <v>290</v>
      </c>
      <c r="D89" s="135"/>
      <c r="E89" s="136"/>
      <c r="F89" s="136"/>
      <c r="G89" s="136"/>
      <c r="H89" s="136"/>
      <c r="I89" s="136">
        <v>272.2</v>
      </c>
      <c r="J89" s="137">
        <v>285.10000000000002</v>
      </c>
      <c r="K89" s="137">
        <v>285.10000000000002</v>
      </c>
      <c r="L89" s="6"/>
      <c r="M89" s="6"/>
    </row>
    <row r="90" spans="1:13" ht="22.5" customHeight="1">
      <c r="A90" s="170"/>
      <c r="B90" s="154"/>
      <c r="C90" s="134">
        <v>310</v>
      </c>
      <c r="D90" s="135"/>
      <c r="E90" s="136"/>
      <c r="F90" s="136"/>
      <c r="G90" s="136"/>
      <c r="H90" s="136"/>
      <c r="I90" s="136">
        <v>360</v>
      </c>
      <c r="J90" s="137">
        <v>360</v>
      </c>
      <c r="K90" s="137">
        <v>360</v>
      </c>
      <c r="L90" s="6"/>
      <c r="M90" s="6"/>
    </row>
    <row r="91" spans="1:13" ht="22.5" customHeight="1">
      <c r="A91" s="170"/>
      <c r="B91" s="154"/>
      <c r="C91" s="134">
        <v>340</v>
      </c>
      <c r="D91" s="135"/>
      <c r="E91" s="136"/>
      <c r="F91" s="136"/>
      <c r="G91" s="136"/>
      <c r="H91" s="136"/>
      <c r="I91" s="136">
        <v>1548.9</v>
      </c>
      <c r="J91" s="137">
        <v>1622.7</v>
      </c>
      <c r="K91" s="137">
        <v>1622.7</v>
      </c>
      <c r="L91" s="6"/>
      <c r="M91" s="6"/>
    </row>
    <row r="92" spans="1:13" ht="69" customHeight="1">
      <c r="B92" s="155"/>
      <c r="C92" s="7" t="s">
        <v>5</v>
      </c>
      <c r="D92" s="7"/>
      <c r="E92" s="7"/>
      <c r="F92" s="7"/>
      <c r="G92" s="7"/>
      <c r="H92" s="7"/>
      <c r="I92" s="7" t="s">
        <v>6</v>
      </c>
      <c r="J92" s="7"/>
    </row>
    <row r="93" spans="1:13" ht="152.25" customHeight="1">
      <c r="H93" s="6"/>
      <c r="I93" s="6"/>
      <c r="J93" s="6"/>
    </row>
    <row r="94" spans="1:13" ht="28.5" customHeight="1">
      <c r="H94" s="6"/>
      <c r="I94" s="6"/>
      <c r="J94" s="6"/>
    </row>
    <row r="95" spans="1:13" ht="39" customHeight="1"/>
    <row r="96" spans="1:13" ht="36.75" customHeight="1"/>
  </sheetData>
  <mergeCells count="15">
    <mergeCell ref="H1:J1"/>
    <mergeCell ref="B2:J2"/>
    <mergeCell ref="B4:B6"/>
    <mergeCell ref="C4:C6"/>
    <mergeCell ref="D4:D6"/>
    <mergeCell ref="E4:H4"/>
    <mergeCell ref="I4:K4"/>
    <mergeCell ref="E5:E6"/>
    <mergeCell ref="F5:F6"/>
    <mergeCell ref="G5:G6"/>
    <mergeCell ref="A4:A6"/>
    <mergeCell ref="H5:H6"/>
    <mergeCell ref="I5:I6"/>
    <mergeCell ref="J5:J6"/>
    <mergeCell ref="K5:K6"/>
  </mergeCells>
  <pageMargins left="0.43307086614173229" right="0.23622047244094491" top="0.35433070866141736" bottom="0.35433070866141736" header="0.19685039370078741" footer="0.11811023622047245"/>
  <pageSetup paperSize="9" scale="45" fitToHeight="0" orientation="portrait" useFirstPageNumber="1" horizontalDpi="300" verticalDpi="300" r:id="rId1"/>
  <headerFooter differentFirst="1" alignWithMargins="0">
    <oddHeader>&amp;C&amp;P</oddHeader>
  </headerFooter>
  <rowBreaks count="2" manualBreakCount="2">
    <brk id="62" max="10" man="1"/>
    <brk id="73" max="10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O50"/>
  <sheetViews>
    <sheetView tabSelected="1" view="pageBreakPreview" zoomScale="75" zoomScaleNormal="50" zoomScaleSheetLayoutView="75" workbookViewId="0">
      <pane xSplit="2" ySplit="6" topLeftCell="C7" activePane="bottomRight" state="frozen"/>
      <selection pane="topRight" activeCell="B1" sqref="B1"/>
      <selection pane="bottomLeft" activeCell="A8" sqref="A8"/>
      <selection pane="bottomRight" activeCell="O2" sqref="O2"/>
    </sheetView>
  </sheetViews>
  <sheetFormatPr defaultColWidth="5" defaultRowHeight="152.25" customHeight="1"/>
  <cols>
    <col min="1" max="1" width="6.5703125" style="280" customWidth="1"/>
    <col min="2" max="2" width="19.140625" style="156" customWidth="1"/>
    <col min="3" max="3" width="26.42578125" style="2" customWidth="1"/>
    <col min="4" max="4" width="16.7109375" style="2" customWidth="1"/>
    <col min="5" max="6" width="6" style="2" customWidth="1"/>
    <col min="7" max="8" width="4.7109375" style="2" customWidth="1"/>
    <col min="9" max="9" width="4.7109375" style="195" customWidth="1"/>
    <col min="10" max="10" width="4.7109375" style="2" customWidth="1"/>
    <col min="11" max="11" width="13.42578125" style="2" customWidth="1"/>
    <col min="12" max="12" width="8.140625" style="2" bestFit="1" customWidth="1"/>
    <col min="13" max="14" width="9.28515625" style="2" customWidth="1"/>
    <col min="15" max="15" width="15.7109375" style="2" customWidth="1"/>
    <col min="16" max="16" width="3.28515625" style="2" customWidth="1"/>
    <col min="17" max="16384" width="5" style="2"/>
  </cols>
  <sheetData>
    <row r="1" spans="1:15" ht="78.75" customHeight="1">
      <c r="B1" s="138"/>
      <c r="C1" s="1"/>
      <c r="D1" s="1"/>
      <c r="E1" s="1"/>
      <c r="J1" s="378" t="s">
        <v>265</v>
      </c>
      <c r="K1" s="379"/>
      <c r="L1" s="379"/>
      <c r="M1" s="379"/>
      <c r="N1" s="379"/>
      <c r="O1" s="379"/>
    </row>
    <row r="2" spans="1:15" ht="63.75" customHeight="1">
      <c r="A2" s="343" t="s">
        <v>263</v>
      </c>
      <c r="B2" s="343"/>
      <c r="C2" s="343"/>
      <c r="D2" s="343"/>
      <c r="E2" s="343"/>
      <c r="F2" s="343"/>
      <c r="G2" s="343"/>
      <c r="H2" s="343"/>
      <c r="I2" s="343"/>
      <c r="J2" s="343"/>
      <c r="K2" s="343"/>
      <c r="L2" s="343"/>
      <c r="M2" s="343"/>
      <c r="N2" s="297"/>
    </row>
    <row r="3" spans="1:15" ht="20.25" customHeight="1">
      <c r="B3" s="138"/>
      <c r="C3" s="253"/>
      <c r="D3" s="253"/>
      <c r="E3" s="253"/>
    </row>
    <row r="4" spans="1:15" s="4" customFormat="1" ht="31.5" customHeight="1">
      <c r="A4" s="344"/>
      <c r="B4" s="347" t="s">
        <v>205</v>
      </c>
      <c r="C4" s="350" t="s">
        <v>206</v>
      </c>
      <c r="D4" s="351" t="s">
        <v>18</v>
      </c>
      <c r="E4" s="338" t="s">
        <v>20</v>
      </c>
      <c r="F4" s="339"/>
      <c r="G4" s="339"/>
      <c r="H4" s="339"/>
      <c r="I4" s="339"/>
      <c r="J4" s="340"/>
      <c r="K4" s="338" t="s">
        <v>19</v>
      </c>
      <c r="L4" s="339"/>
      <c r="M4" s="339"/>
      <c r="N4" s="339"/>
      <c r="O4" s="340"/>
    </row>
    <row r="5" spans="1:15" s="4" customFormat="1" ht="17.25" customHeight="1">
      <c r="A5" s="345"/>
      <c r="B5" s="348"/>
      <c r="C5" s="350"/>
      <c r="D5" s="350"/>
      <c r="E5" s="357" t="s">
        <v>22</v>
      </c>
      <c r="F5" s="353" t="s">
        <v>23</v>
      </c>
      <c r="G5" s="359" t="s">
        <v>24</v>
      </c>
      <c r="H5" s="360"/>
      <c r="I5" s="361"/>
      <c r="J5" s="353" t="s">
        <v>25</v>
      </c>
      <c r="K5" s="353">
        <v>2014</v>
      </c>
      <c r="L5" s="353">
        <v>2015</v>
      </c>
      <c r="M5" s="353">
        <v>2016</v>
      </c>
      <c r="N5" s="353">
        <v>2017</v>
      </c>
      <c r="O5" s="341" t="s">
        <v>0</v>
      </c>
    </row>
    <row r="6" spans="1:15" s="4" customFormat="1" ht="50.25" customHeight="1">
      <c r="A6" s="346"/>
      <c r="B6" s="349"/>
      <c r="C6" s="350"/>
      <c r="D6" s="352"/>
      <c r="E6" s="358"/>
      <c r="F6" s="353"/>
      <c r="G6" s="362"/>
      <c r="H6" s="363"/>
      <c r="I6" s="364"/>
      <c r="J6" s="353"/>
      <c r="K6" s="353"/>
      <c r="L6" s="353"/>
      <c r="M6" s="353"/>
      <c r="N6" s="353"/>
      <c r="O6" s="342"/>
    </row>
    <row r="7" spans="1:15" ht="51" customHeight="1">
      <c r="A7" s="298"/>
      <c r="B7" s="254" t="s">
        <v>204</v>
      </c>
      <c r="C7" s="255" t="s">
        <v>264</v>
      </c>
      <c r="D7" s="258" t="s">
        <v>28</v>
      </c>
      <c r="E7" s="260" t="s">
        <v>130</v>
      </c>
      <c r="F7" s="260" t="s">
        <v>130</v>
      </c>
      <c r="G7" s="260" t="s">
        <v>130</v>
      </c>
      <c r="H7" s="260" t="s">
        <v>130</v>
      </c>
      <c r="I7" s="262" t="s">
        <v>130</v>
      </c>
      <c r="J7" s="260" t="s">
        <v>130</v>
      </c>
      <c r="K7" s="262" t="s">
        <v>253</v>
      </c>
      <c r="L7" s="261">
        <f>SUM(L9:L12)</f>
        <v>8106.3</v>
      </c>
      <c r="M7" s="261">
        <f>SUM(M9:M12)</f>
        <v>8106.3</v>
      </c>
      <c r="N7" s="261">
        <f>SUM(N9:N12)</f>
        <v>8106.3</v>
      </c>
      <c r="O7" s="262" t="s">
        <v>262</v>
      </c>
    </row>
    <row r="8" spans="1:15" ht="15.75">
      <c r="A8" s="300"/>
      <c r="B8" s="281"/>
      <c r="C8" s="258"/>
      <c r="D8" s="258" t="s">
        <v>29</v>
      </c>
      <c r="E8" s="261"/>
      <c r="F8" s="261"/>
      <c r="G8" s="261"/>
      <c r="H8" s="261"/>
      <c r="I8" s="262"/>
      <c r="J8" s="261"/>
      <c r="K8" s="259"/>
      <c r="L8" s="303"/>
      <c r="M8" s="304"/>
      <c r="N8" s="304"/>
      <c r="O8" s="304"/>
    </row>
    <row r="9" spans="1:15" ht="47.25">
      <c r="A9" s="300"/>
      <c r="B9" s="302"/>
      <c r="C9" s="299"/>
      <c r="D9" s="258" t="s">
        <v>211</v>
      </c>
      <c r="E9" s="260" t="s">
        <v>130</v>
      </c>
      <c r="F9" s="260" t="s">
        <v>130</v>
      </c>
      <c r="G9" s="261" t="s">
        <v>130</v>
      </c>
      <c r="H9" s="261" t="s">
        <v>130</v>
      </c>
      <c r="I9" s="262" t="s">
        <v>130</v>
      </c>
      <c r="J9" s="260" t="s">
        <v>130</v>
      </c>
      <c r="K9" s="287">
        <v>7517.2010600000003</v>
      </c>
      <c r="L9" s="261">
        <v>7337.5</v>
      </c>
      <c r="M9" s="261">
        <v>7337.5</v>
      </c>
      <c r="N9" s="261">
        <v>7337.5</v>
      </c>
      <c r="O9" s="287">
        <f>SUM(K9:N9)</f>
        <v>29529.701059999999</v>
      </c>
    </row>
    <row r="10" spans="1:15" ht="47.25">
      <c r="A10" s="300"/>
      <c r="B10" s="302"/>
      <c r="C10" s="299"/>
      <c r="D10" s="258" t="s">
        <v>211</v>
      </c>
      <c r="E10" s="260" t="s">
        <v>130</v>
      </c>
      <c r="F10" s="260" t="s">
        <v>130</v>
      </c>
      <c r="G10" s="261" t="s">
        <v>130</v>
      </c>
      <c r="H10" s="261" t="s">
        <v>130</v>
      </c>
      <c r="I10" s="262" t="s">
        <v>130</v>
      </c>
      <c r="J10" s="260" t="s">
        <v>130</v>
      </c>
      <c r="K10" s="262" t="s">
        <v>244</v>
      </c>
      <c r="L10" s="261">
        <v>743.8</v>
      </c>
      <c r="M10" s="261">
        <v>743.8</v>
      </c>
      <c r="N10" s="261">
        <v>743.8</v>
      </c>
      <c r="O10" s="262" t="s">
        <v>261</v>
      </c>
    </row>
    <row r="11" spans="1:15" ht="47.25">
      <c r="A11" s="300"/>
      <c r="B11" s="302"/>
      <c r="C11" s="299"/>
      <c r="D11" s="258" t="s">
        <v>211</v>
      </c>
      <c r="E11" s="260" t="s">
        <v>130</v>
      </c>
      <c r="F11" s="260" t="s">
        <v>130</v>
      </c>
      <c r="G11" s="261" t="s">
        <v>130</v>
      </c>
      <c r="H11" s="261" t="s">
        <v>130</v>
      </c>
      <c r="I11" s="262" t="s">
        <v>130</v>
      </c>
      <c r="J11" s="260" t="s">
        <v>130</v>
      </c>
      <c r="K11" s="262" t="s">
        <v>243</v>
      </c>
      <c r="L11" s="261">
        <v>0</v>
      </c>
      <c r="M11" s="261">
        <v>0</v>
      </c>
      <c r="N11" s="261">
        <v>0</v>
      </c>
      <c r="O11" s="262" t="s">
        <v>243</v>
      </c>
    </row>
    <row r="12" spans="1:15" ht="47.25">
      <c r="A12" s="300"/>
      <c r="B12" s="302"/>
      <c r="C12" s="299"/>
      <c r="D12" s="258" t="s">
        <v>211</v>
      </c>
      <c r="E12" s="260" t="s">
        <v>130</v>
      </c>
      <c r="F12" s="260" t="s">
        <v>130</v>
      </c>
      <c r="G12" s="261" t="s">
        <v>130</v>
      </c>
      <c r="H12" s="261" t="s">
        <v>130</v>
      </c>
      <c r="I12" s="262" t="s">
        <v>130</v>
      </c>
      <c r="J12" s="260" t="s">
        <v>130</v>
      </c>
      <c r="K12" s="262" t="s">
        <v>252</v>
      </c>
      <c r="L12" s="261">
        <v>25</v>
      </c>
      <c r="M12" s="261">
        <v>25</v>
      </c>
      <c r="N12" s="261">
        <v>25</v>
      </c>
      <c r="O12" s="262" t="s">
        <v>260</v>
      </c>
    </row>
    <row r="13" spans="1:15" ht="47.25">
      <c r="A13" s="257" t="s">
        <v>99</v>
      </c>
      <c r="B13" s="263" t="s">
        <v>32</v>
      </c>
      <c r="C13" s="256" t="s">
        <v>193</v>
      </c>
      <c r="D13" s="267" t="s">
        <v>28</v>
      </c>
      <c r="E13" s="264" t="s">
        <v>130</v>
      </c>
      <c r="F13" s="264" t="s">
        <v>130</v>
      </c>
      <c r="G13" s="265" t="s">
        <v>130</v>
      </c>
      <c r="H13" s="264" t="s">
        <v>130</v>
      </c>
      <c r="I13" s="265" t="s">
        <v>130</v>
      </c>
      <c r="J13" s="264" t="s">
        <v>130</v>
      </c>
      <c r="K13" s="262" t="s">
        <v>245</v>
      </c>
      <c r="L13" s="261">
        <f>SUM(L15:L17)</f>
        <v>7046.7</v>
      </c>
      <c r="M13" s="261">
        <f>SUM(M15:M17)</f>
        <v>7046.7</v>
      </c>
      <c r="N13" s="261">
        <f>SUM(N15:N17)</f>
        <v>7046.7</v>
      </c>
      <c r="O13" s="262">
        <v>33324.41949</v>
      </c>
    </row>
    <row r="14" spans="1:15" ht="15.75">
      <c r="A14" s="262"/>
      <c r="B14" s="271"/>
      <c r="C14" s="258"/>
      <c r="D14" s="267" t="s">
        <v>29</v>
      </c>
      <c r="E14" s="259"/>
      <c r="F14" s="259"/>
      <c r="G14" s="268"/>
      <c r="H14" s="259"/>
      <c r="I14" s="268"/>
      <c r="J14" s="259"/>
      <c r="K14" s="301"/>
      <c r="L14" s="301"/>
      <c r="M14" s="301"/>
      <c r="N14" s="301"/>
      <c r="O14" s="306"/>
    </row>
    <row r="15" spans="1:15" ht="47.25">
      <c r="A15" s="262"/>
      <c r="B15" s="271"/>
      <c r="C15" s="258"/>
      <c r="D15" s="267" t="s">
        <v>194</v>
      </c>
      <c r="E15" s="259" t="s">
        <v>130</v>
      </c>
      <c r="F15" s="259" t="s">
        <v>130</v>
      </c>
      <c r="G15" s="268" t="s">
        <v>130</v>
      </c>
      <c r="H15" s="259" t="s">
        <v>130</v>
      </c>
      <c r="I15" s="268" t="s">
        <v>130</v>
      </c>
      <c r="J15" s="259" t="s">
        <v>130</v>
      </c>
      <c r="K15" s="261">
        <v>6416</v>
      </c>
      <c r="L15" s="261">
        <v>6277.9</v>
      </c>
      <c r="M15" s="261">
        <v>6277.9</v>
      </c>
      <c r="N15" s="261">
        <v>6277.9</v>
      </c>
      <c r="O15" s="261">
        <v>25249.7</v>
      </c>
    </row>
    <row r="16" spans="1:15" ht="47.25">
      <c r="A16" s="262"/>
      <c r="B16" s="272"/>
      <c r="C16" s="258"/>
      <c r="D16" s="267" t="s">
        <v>194</v>
      </c>
      <c r="E16" s="259" t="s">
        <v>130</v>
      </c>
      <c r="F16" s="259" t="s">
        <v>130</v>
      </c>
      <c r="G16" s="268" t="s">
        <v>130</v>
      </c>
      <c r="H16" s="259" t="s">
        <v>130</v>
      </c>
      <c r="I16" s="268" t="s">
        <v>130</v>
      </c>
      <c r="J16" s="259" t="s">
        <v>130</v>
      </c>
      <c r="K16" s="262" t="s">
        <v>229</v>
      </c>
      <c r="L16" s="261">
        <v>743.8</v>
      </c>
      <c r="M16" s="261">
        <v>743.8</v>
      </c>
      <c r="N16" s="261">
        <v>743.8</v>
      </c>
      <c r="O16" s="270">
        <v>3689.384</v>
      </c>
    </row>
    <row r="17" spans="1:15" ht="47.25">
      <c r="A17" s="262"/>
      <c r="B17" s="272"/>
      <c r="C17" s="258"/>
      <c r="D17" s="267" t="s">
        <v>194</v>
      </c>
      <c r="E17" s="259" t="s">
        <v>130</v>
      </c>
      <c r="F17" s="259" t="s">
        <v>130</v>
      </c>
      <c r="G17" s="268" t="s">
        <v>130</v>
      </c>
      <c r="H17" s="259" t="s">
        <v>130</v>
      </c>
      <c r="I17" s="268" t="s">
        <v>130</v>
      </c>
      <c r="J17" s="259" t="s">
        <v>130</v>
      </c>
      <c r="K17" s="262" t="s">
        <v>246</v>
      </c>
      <c r="L17" s="261">
        <v>25</v>
      </c>
      <c r="M17" s="261">
        <v>25</v>
      </c>
      <c r="N17" s="261">
        <v>25</v>
      </c>
      <c r="O17" s="262" t="s">
        <v>259</v>
      </c>
    </row>
    <row r="18" spans="1:15" ht="94.5">
      <c r="A18" s="262" t="s">
        <v>100</v>
      </c>
      <c r="B18" s="282"/>
      <c r="C18" s="269" t="s">
        <v>207</v>
      </c>
      <c r="D18" s="267"/>
      <c r="E18" s="270">
        <v>162</v>
      </c>
      <c r="F18" s="262" t="s">
        <v>170</v>
      </c>
      <c r="G18" s="262" t="s">
        <v>214</v>
      </c>
      <c r="H18" s="270">
        <v>1</v>
      </c>
      <c r="I18" s="262" t="s">
        <v>215</v>
      </c>
      <c r="J18" s="270">
        <v>611</v>
      </c>
      <c r="K18" s="261">
        <v>4352.5</v>
      </c>
      <c r="L18" s="261">
        <v>4352.5</v>
      </c>
      <c r="M18" s="261">
        <v>4352.5</v>
      </c>
      <c r="N18" s="261">
        <v>4352.5</v>
      </c>
      <c r="O18" s="261">
        <f>SUM(K18:N18)</f>
        <v>17410</v>
      </c>
    </row>
    <row r="19" spans="1:15" ht="94.5">
      <c r="A19" s="262" t="s">
        <v>168</v>
      </c>
      <c r="B19" s="282"/>
      <c r="C19" s="269" t="s">
        <v>207</v>
      </c>
      <c r="D19" s="267"/>
      <c r="E19" s="270">
        <v>162</v>
      </c>
      <c r="F19" s="262" t="s">
        <v>170</v>
      </c>
      <c r="G19" s="262" t="s">
        <v>214</v>
      </c>
      <c r="H19" s="270">
        <v>1</v>
      </c>
      <c r="I19" s="262" t="s">
        <v>224</v>
      </c>
      <c r="J19" s="270">
        <v>611</v>
      </c>
      <c r="K19" s="262" t="s">
        <v>225</v>
      </c>
      <c r="L19" s="261">
        <v>0</v>
      </c>
      <c r="M19" s="261">
        <v>0</v>
      </c>
      <c r="N19" s="261">
        <v>0</v>
      </c>
      <c r="O19" s="262">
        <v>172.28399999999999</v>
      </c>
    </row>
    <row r="20" spans="1:15" ht="47.25">
      <c r="A20" s="262" t="s">
        <v>174</v>
      </c>
      <c r="B20" s="282"/>
      <c r="C20" s="269" t="s">
        <v>136</v>
      </c>
      <c r="D20" s="267"/>
      <c r="E20" s="270">
        <v>162</v>
      </c>
      <c r="F20" s="262" t="s">
        <v>170</v>
      </c>
      <c r="G20" s="262" t="s">
        <v>214</v>
      </c>
      <c r="H20" s="270">
        <v>1</v>
      </c>
      <c r="I20" s="262" t="s">
        <v>216</v>
      </c>
      <c r="J20" s="270">
        <v>612</v>
      </c>
      <c r="K20" s="261">
        <v>785.7</v>
      </c>
      <c r="L20" s="261">
        <v>743.8</v>
      </c>
      <c r="M20" s="261">
        <v>743.8</v>
      </c>
      <c r="N20" s="261">
        <v>743.8</v>
      </c>
      <c r="O20" s="261">
        <f>SUM(K20:N20)</f>
        <v>3017.1000000000004</v>
      </c>
    </row>
    <row r="21" spans="1:15" ht="63">
      <c r="A21" s="262" t="s">
        <v>175</v>
      </c>
      <c r="B21" s="282"/>
      <c r="C21" s="269" t="s">
        <v>137</v>
      </c>
      <c r="D21" s="267"/>
      <c r="E21" s="270">
        <v>162</v>
      </c>
      <c r="F21" s="262" t="s">
        <v>170</v>
      </c>
      <c r="G21" s="262" t="s">
        <v>214</v>
      </c>
      <c r="H21" s="270">
        <v>1</v>
      </c>
      <c r="I21" s="262" t="s">
        <v>230</v>
      </c>
      <c r="J21" s="270">
        <v>612</v>
      </c>
      <c r="K21" s="261">
        <v>500</v>
      </c>
      <c r="L21" s="261">
        <v>0</v>
      </c>
      <c r="M21" s="261">
        <v>0</v>
      </c>
      <c r="N21" s="261">
        <v>0</v>
      </c>
      <c r="O21" s="261">
        <v>500</v>
      </c>
    </row>
    <row r="22" spans="1:15" ht="110.25">
      <c r="A22" s="262" t="s">
        <v>176</v>
      </c>
      <c r="B22" s="282"/>
      <c r="C22" s="269" t="s">
        <v>210</v>
      </c>
      <c r="D22" s="267"/>
      <c r="E22" s="270">
        <v>162</v>
      </c>
      <c r="F22" s="262" t="s">
        <v>170</v>
      </c>
      <c r="G22" s="262" t="s">
        <v>214</v>
      </c>
      <c r="H22" s="270">
        <v>1</v>
      </c>
      <c r="I22" s="262" t="s">
        <v>242</v>
      </c>
      <c r="J22" s="270">
        <v>0</v>
      </c>
      <c r="K22" s="261">
        <v>25</v>
      </c>
      <c r="L22" s="261">
        <v>25</v>
      </c>
      <c r="M22" s="261">
        <v>25</v>
      </c>
      <c r="N22" s="261">
        <v>25</v>
      </c>
      <c r="O22" s="261">
        <f>SUM(K22:N22)</f>
        <v>100</v>
      </c>
    </row>
    <row r="23" spans="1:15" ht="154.5" customHeight="1">
      <c r="A23" s="300"/>
      <c r="B23" s="282"/>
      <c r="C23" s="269" t="s">
        <v>247</v>
      </c>
      <c r="D23" s="267"/>
      <c r="E23" s="270">
        <v>162</v>
      </c>
      <c r="F23" s="262" t="s">
        <v>170</v>
      </c>
      <c r="G23" s="262" t="s">
        <v>214</v>
      </c>
      <c r="H23" s="270">
        <v>1</v>
      </c>
      <c r="I23" s="262" t="s">
        <v>231</v>
      </c>
      <c r="J23" s="270">
        <v>0</v>
      </c>
      <c r="K23" s="262" t="s">
        <v>248</v>
      </c>
      <c r="L23" s="261">
        <v>0</v>
      </c>
      <c r="M23" s="261">
        <v>0</v>
      </c>
      <c r="N23" s="261">
        <v>0</v>
      </c>
      <c r="O23" s="262" t="s">
        <v>248</v>
      </c>
    </row>
    <row r="24" spans="1:15" ht="15.75">
      <c r="A24" s="262" t="s">
        <v>177</v>
      </c>
      <c r="B24" s="307"/>
      <c r="C24" s="354" t="s">
        <v>208</v>
      </c>
      <c r="D24" s="355"/>
      <c r="E24" s="355"/>
      <c r="F24" s="355"/>
      <c r="G24" s="355"/>
      <c r="H24" s="355"/>
      <c r="I24" s="355"/>
      <c r="J24" s="355"/>
      <c r="K24" s="355"/>
      <c r="L24" s="355"/>
      <c r="M24" s="355"/>
      <c r="N24" s="355"/>
      <c r="O24" s="356"/>
    </row>
    <row r="25" spans="1:15" ht="110.25">
      <c r="A25" s="262" t="s">
        <v>232</v>
      </c>
      <c r="B25" s="244"/>
      <c r="C25" s="269" t="s">
        <v>197</v>
      </c>
      <c r="D25" s="267"/>
      <c r="E25" s="270">
        <v>162</v>
      </c>
      <c r="F25" s="262" t="s">
        <v>170</v>
      </c>
      <c r="G25" s="262" t="s">
        <v>214</v>
      </c>
      <c r="H25" s="270">
        <v>1</v>
      </c>
      <c r="I25" s="262" t="s">
        <v>217</v>
      </c>
      <c r="J25" s="270">
        <v>810</v>
      </c>
      <c r="K25" s="261">
        <v>150</v>
      </c>
      <c r="L25" s="261">
        <v>150</v>
      </c>
      <c r="M25" s="261">
        <v>150</v>
      </c>
      <c r="N25" s="261">
        <v>150</v>
      </c>
      <c r="O25" s="261">
        <f>SUM(K25:N25)</f>
        <v>600</v>
      </c>
    </row>
    <row r="26" spans="1:15" ht="94.5">
      <c r="A26" s="262" t="s">
        <v>249</v>
      </c>
      <c r="B26" s="244"/>
      <c r="C26" s="269" t="s">
        <v>250</v>
      </c>
      <c r="D26" s="267"/>
      <c r="E26" s="270">
        <v>162</v>
      </c>
      <c r="F26" s="262" t="s">
        <v>170</v>
      </c>
      <c r="G26" s="262" t="s">
        <v>214</v>
      </c>
      <c r="H26" s="270">
        <v>1</v>
      </c>
      <c r="I26" s="262" t="s">
        <v>217</v>
      </c>
      <c r="J26" s="270">
        <v>810</v>
      </c>
      <c r="K26" s="261">
        <v>359</v>
      </c>
      <c r="L26" s="261">
        <v>0</v>
      </c>
      <c r="M26" s="261">
        <v>0</v>
      </c>
      <c r="N26" s="261">
        <v>0</v>
      </c>
      <c r="O26" s="261">
        <v>359</v>
      </c>
    </row>
    <row r="27" spans="1:15" ht="126">
      <c r="A27" s="294" t="s">
        <v>233</v>
      </c>
      <c r="B27" s="283"/>
      <c r="C27" s="292" t="s">
        <v>198</v>
      </c>
      <c r="D27" s="296"/>
      <c r="E27" s="293">
        <v>162</v>
      </c>
      <c r="F27" s="294" t="s">
        <v>170</v>
      </c>
      <c r="G27" s="294" t="s">
        <v>214</v>
      </c>
      <c r="H27" s="293">
        <v>1</v>
      </c>
      <c r="I27" s="294" t="s">
        <v>217</v>
      </c>
      <c r="J27" s="293">
        <v>612</v>
      </c>
      <c r="K27" s="294">
        <v>1439.9380000000001</v>
      </c>
      <c r="L27" s="286">
        <v>1583.8</v>
      </c>
      <c r="M27" s="286">
        <v>1583.8</v>
      </c>
      <c r="N27" s="286">
        <v>1583.8</v>
      </c>
      <c r="O27" s="294" t="s">
        <v>258</v>
      </c>
    </row>
    <row r="28" spans="1:15" ht="78.75">
      <c r="A28" s="262" t="s">
        <v>234</v>
      </c>
      <c r="B28" s="271"/>
      <c r="C28" s="269" t="s">
        <v>199</v>
      </c>
      <c r="D28" s="267"/>
      <c r="E28" s="270"/>
      <c r="F28" s="262"/>
      <c r="G28" s="262"/>
      <c r="H28" s="270"/>
      <c r="I28" s="262"/>
      <c r="J28" s="270"/>
      <c r="K28" s="261">
        <v>0</v>
      </c>
      <c r="L28" s="261">
        <v>0</v>
      </c>
      <c r="M28" s="261">
        <v>0</v>
      </c>
      <c r="N28" s="261">
        <v>0</v>
      </c>
      <c r="O28" s="261">
        <f>SUM(K28:N28)</f>
        <v>0</v>
      </c>
    </row>
    <row r="29" spans="1:15" ht="31.5">
      <c r="A29" s="262" t="s">
        <v>235</v>
      </c>
      <c r="B29" s="271"/>
      <c r="C29" s="269" t="s">
        <v>200</v>
      </c>
      <c r="D29" s="267"/>
      <c r="E29" s="270">
        <v>162</v>
      </c>
      <c r="F29" s="262" t="s">
        <v>170</v>
      </c>
      <c r="G29" s="262" t="s">
        <v>214</v>
      </c>
      <c r="H29" s="270">
        <v>1</v>
      </c>
      <c r="I29" s="262" t="s">
        <v>217</v>
      </c>
      <c r="J29" s="270">
        <v>611</v>
      </c>
      <c r="K29" s="261">
        <v>4</v>
      </c>
      <c r="L29" s="261">
        <v>6.6</v>
      </c>
      <c r="M29" s="261">
        <v>6.6</v>
      </c>
      <c r="N29" s="261">
        <v>6.6</v>
      </c>
      <c r="O29" s="261">
        <f>SUM(K29:N29)</f>
        <v>23.799999999999997</v>
      </c>
    </row>
    <row r="30" spans="1:15" ht="78.75">
      <c r="A30" s="262" t="s">
        <v>236</v>
      </c>
      <c r="B30" s="271"/>
      <c r="C30" s="269" t="s">
        <v>201</v>
      </c>
      <c r="D30" s="267"/>
      <c r="E30" s="270"/>
      <c r="F30" s="262"/>
      <c r="G30" s="262"/>
      <c r="H30" s="270"/>
      <c r="I30" s="262"/>
      <c r="J30" s="270"/>
      <c r="K30" s="261">
        <v>0</v>
      </c>
      <c r="L30" s="261">
        <v>0</v>
      </c>
      <c r="M30" s="261">
        <v>0</v>
      </c>
      <c r="N30" s="261">
        <v>0</v>
      </c>
      <c r="O30" s="261">
        <f>SUM(K30:N30)</f>
        <v>0</v>
      </c>
    </row>
    <row r="31" spans="1:15" ht="47.25">
      <c r="A31" s="262" t="s">
        <v>237</v>
      </c>
      <c r="B31" s="271"/>
      <c r="C31" s="269" t="s">
        <v>202</v>
      </c>
      <c r="D31" s="267"/>
      <c r="E31" s="270">
        <v>162</v>
      </c>
      <c r="F31" s="262" t="s">
        <v>170</v>
      </c>
      <c r="G31" s="262" t="s">
        <v>214</v>
      </c>
      <c r="H31" s="270">
        <v>1</v>
      </c>
      <c r="I31" s="262" t="s">
        <v>217</v>
      </c>
      <c r="J31" s="270">
        <v>611</v>
      </c>
      <c r="K31" s="261">
        <v>20</v>
      </c>
      <c r="L31" s="261">
        <v>30</v>
      </c>
      <c r="M31" s="261">
        <v>30</v>
      </c>
      <c r="N31" s="261">
        <v>30</v>
      </c>
      <c r="O31" s="261">
        <f>SUM(K31:N31)</f>
        <v>110</v>
      </c>
    </row>
    <row r="32" spans="1:15" ht="78.75">
      <c r="A32" s="332" t="s">
        <v>238</v>
      </c>
      <c r="B32" s="334"/>
      <c r="C32" s="269" t="s">
        <v>222</v>
      </c>
      <c r="D32" s="336"/>
      <c r="E32" s="330">
        <v>162</v>
      </c>
      <c r="F32" s="332" t="s">
        <v>170</v>
      </c>
      <c r="G32" s="332" t="s">
        <v>214</v>
      </c>
      <c r="H32" s="330">
        <v>1</v>
      </c>
      <c r="I32" s="332" t="s">
        <v>217</v>
      </c>
      <c r="J32" s="330">
        <v>611</v>
      </c>
      <c r="K32" s="262">
        <v>78.127600000000001</v>
      </c>
      <c r="L32" s="261">
        <v>142.1</v>
      </c>
      <c r="M32" s="261">
        <v>142.1</v>
      </c>
      <c r="N32" s="261">
        <v>142.1</v>
      </c>
      <c r="O32" s="262" t="s">
        <v>257</v>
      </c>
    </row>
    <row r="33" spans="1:15" ht="31.5">
      <c r="A33" s="333"/>
      <c r="B33" s="335"/>
      <c r="C33" s="269" t="s">
        <v>223</v>
      </c>
      <c r="D33" s="337"/>
      <c r="E33" s="331"/>
      <c r="F33" s="333"/>
      <c r="G33" s="333"/>
      <c r="H33" s="331"/>
      <c r="I33" s="333"/>
      <c r="J33" s="331"/>
      <c r="K33" s="262">
        <v>25.65</v>
      </c>
      <c r="L33" s="261">
        <v>0</v>
      </c>
      <c r="M33" s="261">
        <v>0</v>
      </c>
      <c r="N33" s="261">
        <v>0</v>
      </c>
      <c r="O33" s="262">
        <f t="shared" ref="O33" si="0">SUM(K33:M33)</f>
        <v>25.65</v>
      </c>
    </row>
    <row r="34" spans="1:15" ht="78.75">
      <c r="A34" s="262" t="s">
        <v>239</v>
      </c>
      <c r="B34" s="271"/>
      <c r="C34" s="269" t="s">
        <v>203</v>
      </c>
      <c r="D34" s="267"/>
      <c r="E34" s="270">
        <v>162</v>
      </c>
      <c r="F34" s="262" t="s">
        <v>170</v>
      </c>
      <c r="G34" s="262" t="s">
        <v>214</v>
      </c>
      <c r="H34" s="270">
        <v>1</v>
      </c>
      <c r="I34" s="262" t="s">
        <v>217</v>
      </c>
      <c r="J34" s="270">
        <v>611</v>
      </c>
      <c r="K34" s="262" t="s">
        <v>251</v>
      </c>
      <c r="L34" s="261">
        <v>12.9</v>
      </c>
      <c r="M34" s="261">
        <v>12.9</v>
      </c>
      <c r="N34" s="261">
        <v>12.9</v>
      </c>
      <c r="O34" s="262" t="s">
        <v>256</v>
      </c>
    </row>
    <row r="35" spans="1:15" ht="47.25">
      <c r="A35" s="257" t="s">
        <v>101</v>
      </c>
      <c r="B35" s="263" t="s">
        <v>35</v>
      </c>
      <c r="C35" s="256" t="s">
        <v>141</v>
      </c>
      <c r="D35" s="267" t="s">
        <v>28</v>
      </c>
      <c r="E35" s="264" t="s">
        <v>130</v>
      </c>
      <c r="F35" s="264" t="s">
        <v>130</v>
      </c>
      <c r="G35" s="265" t="s">
        <v>130</v>
      </c>
      <c r="H35" s="264" t="s">
        <v>130</v>
      </c>
      <c r="I35" s="288" t="s">
        <v>130</v>
      </c>
      <c r="J35" s="289" t="s">
        <v>130</v>
      </c>
      <c r="K35" s="261">
        <v>71.400000000000006</v>
      </c>
      <c r="L35" s="261">
        <v>59.6</v>
      </c>
      <c r="M35" s="261">
        <v>59.6</v>
      </c>
      <c r="N35" s="261">
        <v>59.6</v>
      </c>
      <c r="O35" s="261">
        <f>SUM(K35:N35)</f>
        <v>250.2</v>
      </c>
    </row>
    <row r="36" spans="1:15" ht="15.75">
      <c r="A36" s="300"/>
      <c r="B36" s="266"/>
      <c r="C36" s="299"/>
      <c r="D36" s="267" t="s">
        <v>29</v>
      </c>
      <c r="E36" s="259"/>
      <c r="F36" s="259"/>
      <c r="G36" s="268"/>
      <c r="H36" s="259"/>
      <c r="I36" s="268"/>
      <c r="J36" s="259"/>
      <c r="K36" s="261"/>
      <c r="L36" s="303"/>
      <c r="M36" s="303"/>
      <c r="N36" s="303"/>
      <c r="O36" s="285"/>
    </row>
    <row r="37" spans="1:15" ht="47.25">
      <c r="A37" s="300"/>
      <c r="B37" s="266"/>
      <c r="C37" s="299"/>
      <c r="D37" s="267" t="s">
        <v>194</v>
      </c>
      <c r="E37" s="259" t="s">
        <v>130</v>
      </c>
      <c r="F37" s="259" t="s">
        <v>130</v>
      </c>
      <c r="G37" s="268" t="s">
        <v>130</v>
      </c>
      <c r="H37" s="259" t="s">
        <v>130</v>
      </c>
      <c r="I37" s="268" t="s">
        <v>130</v>
      </c>
      <c r="J37" s="259" t="s">
        <v>130</v>
      </c>
      <c r="K37" s="261">
        <v>71.400000000000006</v>
      </c>
      <c r="L37" s="261">
        <v>59.6</v>
      </c>
      <c r="M37" s="261">
        <v>59.6</v>
      </c>
      <c r="N37" s="261">
        <v>59.6</v>
      </c>
      <c r="O37" s="261">
        <f>SUM(K37:N37)</f>
        <v>250.2</v>
      </c>
    </row>
    <row r="38" spans="1:15" ht="94.5">
      <c r="A38" s="262" t="s">
        <v>103</v>
      </c>
      <c r="B38" s="271"/>
      <c r="C38" s="258" t="s">
        <v>195</v>
      </c>
      <c r="D38" s="267"/>
      <c r="E38" s="270">
        <v>162</v>
      </c>
      <c r="F38" s="262" t="s">
        <v>170</v>
      </c>
      <c r="G38" s="262" t="s">
        <v>214</v>
      </c>
      <c r="H38" s="270">
        <v>2</v>
      </c>
      <c r="I38" s="262" t="s">
        <v>218</v>
      </c>
      <c r="J38" s="270">
        <v>611</v>
      </c>
      <c r="K38" s="261">
        <v>45.5</v>
      </c>
      <c r="L38" s="261">
        <v>42</v>
      </c>
      <c r="M38" s="261">
        <v>42</v>
      </c>
      <c r="N38" s="261">
        <v>42</v>
      </c>
      <c r="O38" s="261">
        <f>SUM(K38:N38)</f>
        <v>171.5</v>
      </c>
    </row>
    <row r="39" spans="1:15" ht="94.5">
      <c r="A39" s="262" t="s">
        <v>102</v>
      </c>
      <c r="B39" s="266"/>
      <c r="C39" s="258" t="s">
        <v>196</v>
      </c>
      <c r="D39" s="267"/>
      <c r="E39" s="270">
        <v>162</v>
      </c>
      <c r="F39" s="262" t="s">
        <v>170</v>
      </c>
      <c r="G39" s="262" t="s">
        <v>214</v>
      </c>
      <c r="H39" s="270">
        <v>2</v>
      </c>
      <c r="I39" s="262" t="s">
        <v>219</v>
      </c>
      <c r="J39" s="270">
        <v>611</v>
      </c>
      <c r="K39" s="261">
        <v>25.9</v>
      </c>
      <c r="L39" s="261">
        <v>17.600000000000001</v>
      </c>
      <c r="M39" s="261">
        <v>17.600000000000001</v>
      </c>
      <c r="N39" s="261">
        <v>17.600000000000001</v>
      </c>
      <c r="O39" s="261">
        <f>SUM(K39:N39)</f>
        <v>78.7</v>
      </c>
    </row>
    <row r="40" spans="1:15" ht="47.25">
      <c r="A40" s="257" t="s">
        <v>115</v>
      </c>
      <c r="B40" s="263" t="s">
        <v>44</v>
      </c>
      <c r="C40" s="256" t="s">
        <v>209</v>
      </c>
      <c r="D40" s="255" t="s">
        <v>28</v>
      </c>
      <c r="E40" s="264" t="s">
        <v>130</v>
      </c>
      <c r="F40" s="264" t="s">
        <v>130</v>
      </c>
      <c r="G40" s="265" t="s">
        <v>130</v>
      </c>
      <c r="H40" s="264" t="s">
        <v>130</v>
      </c>
      <c r="I40" s="288" t="s">
        <v>130</v>
      </c>
      <c r="J40" s="289" t="s">
        <v>130</v>
      </c>
      <c r="K40" s="262" t="s">
        <v>241</v>
      </c>
      <c r="L40" s="261">
        <v>1000</v>
      </c>
      <c r="M40" s="261">
        <v>1000</v>
      </c>
      <c r="N40" s="261">
        <v>1000</v>
      </c>
      <c r="O40" s="262" t="s">
        <v>255</v>
      </c>
    </row>
    <row r="41" spans="1:15" ht="15.75">
      <c r="A41" s="308"/>
      <c r="B41" s="309"/>
      <c r="C41" s="310"/>
      <c r="D41" s="267" t="s">
        <v>29</v>
      </c>
      <c r="E41" s="303"/>
      <c r="F41" s="303"/>
      <c r="G41" s="305"/>
      <c r="H41" s="303"/>
      <c r="I41" s="305"/>
      <c r="J41" s="303"/>
      <c r="K41" s="303"/>
      <c r="L41" s="303"/>
      <c r="M41" s="301"/>
      <c r="N41" s="301"/>
      <c r="O41" s="306"/>
    </row>
    <row r="42" spans="1:15" ht="47.25">
      <c r="A42" s="300"/>
      <c r="B42" s="311"/>
      <c r="C42" s="299"/>
      <c r="D42" s="295" t="s">
        <v>194</v>
      </c>
      <c r="E42" s="264" t="s">
        <v>130</v>
      </c>
      <c r="F42" s="264" t="s">
        <v>130</v>
      </c>
      <c r="G42" s="265" t="s">
        <v>130</v>
      </c>
      <c r="H42" s="264" t="s">
        <v>130</v>
      </c>
      <c r="I42" s="288" t="s">
        <v>130</v>
      </c>
      <c r="J42" s="289" t="s">
        <v>130</v>
      </c>
      <c r="K42" s="290">
        <v>1029.80106</v>
      </c>
      <c r="L42" s="291">
        <v>1000</v>
      </c>
      <c r="M42" s="291">
        <v>1000</v>
      </c>
      <c r="N42" s="291">
        <v>1000</v>
      </c>
      <c r="O42" s="290">
        <f>SUM(K42:N42)</f>
        <v>4029.8010599999998</v>
      </c>
    </row>
    <row r="43" spans="1:15" ht="47.25">
      <c r="A43" s="300"/>
      <c r="B43" s="311"/>
      <c r="C43" s="299"/>
      <c r="D43" s="295" t="s">
        <v>194</v>
      </c>
      <c r="E43" s="264" t="s">
        <v>130</v>
      </c>
      <c r="F43" s="264" t="s">
        <v>130</v>
      </c>
      <c r="G43" s="265" t="s">
        <v>130</v>
      </c>
      <c r="H43" s="264" t="s">
        <v>130</v>
      </c>
      <c r="I43" s="288" t="s">
        <v>130</v>
      </c>
      <c r="J43" s="289" t="s">
        <v>130</v>
      </c>
      <c r="K43" s="287">
        <v>1803.63651</v>
      </c>
      <c r="L43" s="291">
        <v>0</v>
      </c>
      <c r="M43" s="291">
        <v>0</v>
      </c>
      <c r="N43" s="291">
        <v>0</v>
      </c>
      <c r="O43" s="287">
        <v>1803.63651</v>
      </c>
    </row>
    <row r="44" spans="1:15" ht="47.25">
      <c r="A44" s="300"/>
      <c r="B44" s="311"/>
      <c r="C44" s="299"/>
      <c r="D44" s="295" t="s">
        <v>194</v>
      </c>
      <c r="E44" s="264" t="s">
        <v>130</v>
      </c>
      <c r="F44" s="264" t="s">
        <v>130</v>
      </c>
      <c r="G44" s="265" t="s">
        <v>130</v>
      </c>
      <c r="H44" s="264" t="s">
        <v>130</v>
      </c>
      <c r="I44" s="288" t="s">
        <v>130</v>
      </c>
      <c r="J44" s="289" t="s">
        <v>130</v>
      </c>
      <c r="K44" s="262" t="s">
        <v>240</v>
      </c>
      <c r="L44" s="261">
        <v>0</v>
      </c>
      <c r="M44" s="261">
        <v>0</v>
      </c>
      <c r="N44" s="261">
        <v>0</v>
      </c>
      <c r="O44" s="262" t="s">
        <v>240</v>
      </c>
    </row>
    <row r="45" spans="1:15" ht="110.25">
      <c r="A45" s="262" t="s">
        <v>116</v>
      </c>
      <c r="B45" s="284"/>
      <c r="C45" s="258" t="s">
        <v>228</v>
      </c>
      <c r="D45" s="267"/>
      <c r="E45" s="262" t="s">
        <v>212</v>
      </c>
      <c r="F45" s="262" t="s">
        <v>213</v>
      </c>
      <c r="G45" s="262" t="s">
        <v>214</v>
      </c>
      <c r="H45" s="270">
        <v>3</v>
      </c>
      <c r="I45" s="262" t="s">
        <v>220</v>
      </c>
      <c r="J45" s="270">
        <v>322</v>
      </c>
      <c r="K45" s="287">
        <v>1029.80106</v>
      </c>
      <c r="L45" s="261">
        <v>1000</v>
      </c>
      <c r="M45" s="261">
        <v>1000</v>
      </c>
      <c r="N45" s="261">
        <v>1000</v>
      </c>
      <c r="O45" s="287">
        <f>K45+L45+M45+N45</f>
        <v>4029.8010599999998</v>
      </c>
    </row>
    <row r="46" spans="1:15" ht="78.75">
      <c r="A46" s="300"/>
      <c r="B46" s="284"/>
      <c r="C46" s="258" t="s">
        <v>227</v>
      </c>
      <c r="D46" s="267"/>
      <c r="E46" s="262" t="s">
        <v>212</v>
      </c>
      <c r="F46" s="262" t="s">
        <v>213</v>
      </c>
      <c r="G46" s="262" t="s">
        <v>214</v>
      </c>
      <c r="H46" s="270">
        <v>3</v>
      </c>
      <c r="I46" s="262" t="s">
        <v>226</v>
      </c>
      <c r="J46" s="270">
        <v>322</v>
      </c>
      <c r="K46" s="287">
        <v>1803.63651</v>
      </c>
      <c r="L46" s="261">
        <v>0</v>
      </c>
      <c r="M46" s="261">
        <v>0</v>
      </c>
      <c r="N46" s="261">
        <v>0</v>
      </c>
      <c r="O46" s="287">
        <v>1803.63651</v>
      </c>
    </row>
    <row r="47" spans="1:15" ht="78.75">
      <c r="A47" s="262" t="s">
        <v>117</v>
      </c>
      <c r="B47" s="284"/>
      <c r="C47" s="258" t="s">
        <v>227</v>
      </c>
      <c r="D47" s="267"/>
      <c r="E47" s="262" t="s">
        <v>212</v>
      </c>
      <c r="F47" s="262" t="s">
        <v>213</v>
      </c>
      <c r="G47" s="262" t="s">
        <v>214</v>
      </c>
      <c r="H47" s="270">
        <v>3</v>
      </c>
      <c r="I47" s="262" t="s">
        <v>221</v>
      </c>
      <c r="J47" s="270">
        <v>322</v>
      </c>
      <c r="K47" s="262" t="s">
        <v>240</v>
      </c>
      <c r="L47" s="262" t="s">
        <v>254</v>
      </c>
      <c r="M47" s="262" t="s">
        <v>254</v>
      </c>
      <c r="N47" s="262" t="s">
        <v>254</v>
      </c>
      <c r="O47" s="262" t="s">
        <v>240</v>
      </c>
    </row>
    <row r="48" spans="1:15" ht="15.75">
      <c r="A48" s="273"/>
      <c r="B48" s="272"/>
      <c r="C48" s="252"/>
      <c r="D48" s="3"/>
      <c r="E48" s="273"/>
      <c r="F48" s="273"/>
      <c r="G48" s="273"/>
      <c r="H48" s="274"/>
      <c r="I48" s="273"/>
      <c r="J48" s="274"/>
      <c r="K48" s="275"/>
      <c r="L48" s="275"/>
      <c r="M48" s="275"/>
      <c r="N48" s="275"/>
      <c r="O48" s="276"/>
    </row>
    <row r="49" spans="1:14" ht="15.75">
      <c r="A49" s="273"/>
      <c r="B49" s="277" t="s">
        <v>191</v>
      </c>
      <c r="C49" s="278"/>
      <c r="D49" s="1"/>
      <c r="E49" s="273"/>
      <c r="F49" s="273"/>
      <c r="G49" s="273"/>
      <c r="H49" s="273"/>
      <c r="I49" s="273"/>
      <c r="J49" s="273"/>
      <c r="K49" s="276"/>
      <c r="L49" s="276"/>
      <c r="M49" s="276" t="s">
        <v>192</v>
      </c>
      <c r="N49" s="276"/>
    </row>
    <row r="50" spans="1:14" ht="152.25" customHeight="1">
      <c r="B50" s="279"/>
    </row>
  </sheetData>
  <autoFilter ref="A6:M45">
    <filterColumn colId="6" showButton="0"/>
    <filterColumn colId="7" showButton="0"/>
  </autoFilter>
  <mergeCells count="27">
    <mergeCell ref="J1:O1"/>
    <mergeCell ref="C24:O24"/>
    <mergeCell ref="E5:E6"/>
    <mergeCell ref="F5:F6"/>
    <mergeCell ref="G5:I6"/>
    <mergeCell ref="J5:J6"/>
    <mergeCell ref="K5:K6"/>
    <mergeCell ref="L5:L6"/>
    <mergeCell ref="M5:M6"/>
    <mergeCell ref="K4:O4"/>
    <mergeCell ref="O5:O6"/>
    <mergeCell ref="A2:M2"/>
    <mergeCell ref="A4:A6"/>
    <mergeCell ref="B4:B6"/>
    <mergeCell ref="C4:C6"/>
    <mergeCell ref="D4:D6"/>
    <mergeCell ref="E4:J4"/>
    <mergeCell ref="N5:N6"/>
    <mergeCell ref="H32:H33"/>
    <mergeCell ref="I32:I33"/>
    <mergeCell ref="J32:J33"/>
    <mergeCell ref="A32:A33"/>
    <mergeCell ref="B32:B33"/>
    <mergeCell ref="D32:D33"/>
    <mergeCell ref="E32:E33"/>
    <mergeCell ref="F32:F33"/>
    <mergeCell ref="G32:G33"/>
  </mergeCells>
  <pageMargins left="0.43307086614173229" right="0.23622047244094491" top="0.35433070866141736" bottom="0.15748031496062992" header="0.19685039370078741" footer="0.11811023622047245"/>
  <pageSetup paperSize="9" scale="82" fitToHeight="4" orientation="landscape" useFirstPageNumber="1" horizontalDpi="300" verticalDpi="300" r:id="rId1"/>
  <headerFooter differentFirst="1" alignWithMargins="0">
    <oddHeader>&amp;C&amp;P</oddHeader>
  </headerFooter>
  <rowBreaks count="1" manualBreakCount="1">
    <brk id="13" max="13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dimension ref="A1:Q49"/>
  <sheetViews>
    <sheetView view="pageBreakPreview" zoomScale="50" zoomScaleNormal="50" zoomScaleSheetLayoutView="50" workbookViewId="0">
      <pane xSplit="2" ySplit="7" topLeftCell="C14" activePane="bottomRight" state="frozen"/>
      <selection pane="topRight" activeCell="B1" sqref="B1"/>
      <selection pane="bottomLeft" activeCell="A8" sqref="A8"/>
      <selection pane="bottomRight" activeCell="K21" sqref="K21"/>
    </sheetView>
  </sheetViews>
  <sheetFormatPr defaultColWidth="5" defaultRowHeight="152.25" customHeight="1"/>
  <cols>
    <col min="1" max="1" width="7.5703125" style="157" customWidth="1"/>
    <col min="2" max="2" width="25.28515625" style="156" customWidth="1"/>
    <col min="3" max="3" width="55.5703125" style="2" customWidth="1"/>
    <col min="4" max="4" width="29.140625" style="2" customWidth="1"/>
    <col min="5" max="5" width="10.7109375" style="2" customWidth="1"/>
    <col min="6" max="8" width="11.5703125" style="2" customWidth="1"/>
    <col min="9" max="9" width="14.7109375" style="195" customWidth="1"/>
    <col min="10" max="10" width="12.5703125" style="2" customWidth="1"/>
    <col min="11" max="11" width="20.140625" style="2" customWidth="1"/>
    <col min="12" max="12" width="20.42578125" style="2" customWidth="1"/>
    <col min="13" max="13" width="20.28515625" style="2" customWidth="1"/>
    <col min="14" max="16" width="15.7109375" style="2" customWidth="1"/>
    <col min="17" max="17" width="15.7109375" style="195" customWidth="1"/>
    <col min="18" max="16384" width="5" style="2"/>
  </cols>
  <sheetData>
    <row r="1" spans="1:17" ht="48" customHeight="1">
      <c r="C1" s="238" t="s">
        <v>167</v>
      </c>
      <c r="K1" s="239"/>
      <c r="L1" s="239"/>
      <c r="M1" s="239"/>
    </row>
    <row r="2" spans="1:17" ht="79.5" customHeight="1">
      <c r="B2" s="138"/>
      <c r="C2" s="1"/>
      <c r="D2" s="1"/>
      <c r="E2" s="1"/>
      <c r="J2" s="371" t="s">
        <v>188</v>
      </c>
      <c r="K2" s="371"/>
      <c r="L2" s="371"/>
      <c r="M2" s="371"/>
    </row>
    <row r="3" spans="1:17" ht="35.25" customHeight="1">
      <c r="A3" s="370" t="s">
        <v>171</v>
      </c>
      <c r="B3" s="370"/>
      <c r="C3" s="370"/>
      <c r="D3" s="370"/>
      <c r="E3" s="370"/>
      <c r="F3" s="370"/>
      <c r="G3" s="370"/>
      <c r="H3" s="370"/>
      <c r="I3" s="370"/>
      <c r="J3" s="370"/>
      <c r="K3" s="370"/>
      <c r="L3" s="370"/>
      <c r="M3" s="370"/>
    </row>
    <row r="4" spans="1:17" ht="30" customHeight="1">
      <c r="B4" s="139"/>
      <c r="C4" s="8"/>
      <c r="D4" s="8"/>
      <c r="E4" s="8"/>
      <c r="F4" s="9"/>
      <c r="G4" s="9"/>
      <c r="H4" s="9"/>
      <c r="I4" s="213"/>
      <c r="J4" s="9"/>
      <c r="K4" s="9"/>
      <c r="L4" s="9"/>
    </row>
    <row r="5" spans="1:17" s="4" customFormat="1" ht="28.5" customHeight="1">
      <c r="A5" s="324"/>
      <c r="B5" s="327" t="s">
        <v>21</v>
      </c>
      <c r="C5" s="319" t="s">
        <v>17</v>
      </c>
      <c r="D5" s="320" t="s">
        <v>18</v>
      </c>
      <c r="E5" s="316" t="s">
        <v>20</v>
      </c>
      <c r="F5" s="314"/>
      <c r="G5" s="314"/>
      <c r="H5" s="314"/>
      <c r="I5" s="314"/>
      <c r="J5" s="315"/>
      <c r="K5" s="314" t="s">
        <v>19</v>
      </c>
      <c r="L5" s="314"/>
      <c r="M5" s="315"/>
      <c r="N5" s="365" t="s">
        <v>132</v>
      </c>
      <c r="O5" s="365"/>
      <c r="P5" s="365"/>
      <c r="Q5" s="365"/>
    </row>
    <row r="6" spans="1:17" s="4" customFormat="1" ht="15" customHeight="1">
      <c r="A6" s="325"/>
      <c r="B6" s="328"/>
      <c r="C6" s="319"/>
      <c r="D6" s="319"/>
      <c r="E6" s="322" t="s">
        <v>22</v>
      </c>
      <c r="F6" s="312" t="s">
        <v>23</v>
      </c>
      <c r="G6" s="372" t="s">
        <v>24</v>
      </c>
      <c r="H6" s="373"/>
      <c r="I6" s="374"/>
      <c r="J6" s="312" t="s">
        <v>25</v>
      </c>
      <c r="K6" s="312">
        <v>2014</v>
      </c>
      <c r="L6" s="312">
        <v>2015</v>
      </c>
      <c r="M6" s="312">
        <v>2016</v>
      </c>
      <c r="N6" s="366" t="s">
        <v>22</v>
      </c>
      <c r="O6" s="366" t="s">
        <v>23</v>
      </c>
      <c r="P6" s="366" t="s">
        <v>24</v>
      </c>
      <c r="Q6" s="368" t="s">
        <v>25</v>
      </c>
    </row>
    <row r="7" spans="1:17" s="4" customFormat="1" ht="121.5" customHeight="1">
      <c r="A7" s="326"/>
      <c r="B7" s="329"/>
      <c r="C7" s="319"/>
      <c r="D7" s="321"/>
      <c r="E7" s="323"/>
      <c r="F7" s="312"/>
      <c r="G7" s="375"/>
      <c r="H7" s="376"/>
      <c r="I7" s="377"/>
      <c r="J7" s="312"/>
      <c r="K7" s="312"/>
      <c r="L7" s="312"/>
      <c r="M7" s="312"/>
      <c r="N7" s="367"/>
      <c r="O7" s="367"/>
      <c r="P7" s="367"/>
      <c r="Q7" s="369"/>
    </row>
    <row r="8" spans="1:17" ht="61.5" customHeight="1">
      <c r="A8" s="180"/>
      <c r="B8" s="181" t="s">
        <v>26</v>
      </c>
      <c r="C8" s="182" t="s">
        <v>172</v>
      </c>
      <c r="D8" s="183" t="s">
        <v>28</v>
      </c>
      <c r="E8" s="233" t="s">
        <v>130</v>
      </c>
      <c r="F8" s="233" t="s">
        <v>130</v>
      </c>
      <c r="G8" s="233" t="s">
        <v>130</v>
      </c>
      <c r="H8" s="233" t="s">
        <v>130</v>
      </c>
      <c r="I8" s="234" t="s">
        <v>130</v>
      </c>
      <c r="J8" s="233" t="s">
        <v>130</v>
      </c>
      <c r="K8" s="184">
        <f>K10+K11+K12</f>
        <v>558050.69999999995</v>
      </c>
      <c r="L8" s="184">
        <f>L10+L11+L12</f>
        <v>578600.1</v>
      </c>
      <c r="M8" s="184">
        <f>M10+M11+M12</f>
        <v>311600.09999999998</v>
      </c>
      <c r="N8" s="227" t="s">
        <v>130</v>
      </c>
      <c r="O8" s="227" t="s">
        <v>130</v>
      </c>
      <c r="P8" s="228" t="s">
        <v>130</v>
      </c>
      <c r="Q8" s="227" t="s">
        <v>130</v>
      </c>
    </row>
    <row r="9" spans="1:17" ht="20.25">
      <c r="A9" s="185"/>
      <c r="B9" s="186"/>
      <c r="C9" s="187"/>
      <c r="D9" s="187" t="s">
        <v>29</v>
      </c>
      <c r="E9" s="55"/>
      <c r="F9" s="55"/>
      <c r="G9" s="55"/>
      <c r="H9" s="55"/>
      <c r="I9" s="56"/>
      <c r="J9" s="55"/>
      <c r="K9" s="188"/>
      <c r="L9" s="188"/>
      <c r="M9" s="189"/>
      <c r="N9" s="218"/>
      <c r="O9" s="218"/>
      <c r="P9" s="221"/>
      <c r="Q9" s="218"/>
    </row>
    <row r="10" spans="1:17" ht="128.25" customHeight="1">
      <c r="A10" s="185"/>
      <c r="B10" s="186"/>
      <c r="C10" s="187"/>
      <c r="D10" s="187" t="s">
        <v>97</v>
      </c>
      <c r="E10" s="235" t="s">
        <v>130</v>
      </c>
      <c r="F10" s="235" t="s">
        <v>130</v>
      </c>
      <c r="G10" s="55" t="s">
        <v>130</v>
      </c>
      <c r="H10" s="55" t="s">
        <v>130</v>
      </c>
      <c r="I10" s="56" t="s">
        <v>130</v>
      </c>
      <c r="J10" s="235" t="s">
        <v>130</v>
      </c>
      <c r="K10" s="184">
        <f>K15+K26+K44</f>
        <v>308149</v>
      </c>
      <c r="L10" s="184">
        <f>L15+L26+L44</f>
        <v>311600.09999999998</v>
      </c>
      <c r="M10" s="184">
        <f>M15+M26+M44</f>
        <v>311600.09999999998</v>
      </c>
      <c r="N10" s="218" t="s">
        <v>130</v>
      </c>
      <c r="O10" s="218" t="s">
        <v>130</v>
      </c>
      <c r="P10" s="221" t="s">
        <v>130</v>
      </c>
      <c r="Q10" s="229" t="s">
        <v>130</v>
      </c>
    </row>
    <row r="11" spans="1:17" ht="111.75" customHeight="1">
      <c r="A11" s="185"/>
      <c r="B11" s="190"/>
      <c r="C11" s="191"/>
      <c r="D11" s="187" t="s">
        <v>142</v>
      </c>
      <c r="E11" s="235" t="s">
        <v>130</v>
      </c>
      <c r="F11" s="235" t="s">
        <v>130</v>
      </c>
      <c r="G11" s="55" t="s">
        <v>130</v>
      </c>
      <c r="H11" s="55" t="s">
        <v>130</v>
      </c>
      <c r="I11" s="56" t="s">
        <v>130</v>
      </c>
      <c r="J11" s="235" t="s">
        <v>130</v>
      </c>
      <c r="K11" s="192">
        <f>K27</f>
        <v>901.7</v>
      </c>
      <c r="L11" s="192">
        <f>L27</f>
        <v>0</v>
      </c>
      <c r="M11" s="192">
        <f>M27</f>
        <v>0</v>
      </c>
      <c r="N11" s="218" t="s">
        <v>130</v>
      </c>
      <c r="O11" s="218" t="s">
        <v>130</v>
      </c>
      <c r="P11" s="221" t="s">
        <v>130</v>
      </c>
      <c r="Q11" s="229" t="s">
        <v>130</v>
      </c>
    </row>
    <row r="12" spans="1:17" ht="116.25" customHeight="1">
      <c r="A12" s="185"/>
      <c r="B12" s="190"/>
      <c r="C12" s="191"/>
      <c r="D12" s="191" t="s">
        <v>98</v>
      </c>
      <c r="E12" s="235" t="s">
        <v>130</v>
      </c>
      <c r="F12" s="235" t="s">
        <v>130</v>
      </c>
      <c r="G12" s="55" t="s">
        <v>130</v>
      </c>
      <c r="H12" s="55" t="s">
        <v>130</v>
      </c>
      <c r="I12" s="56" t="s">
        <v>130</v>
      </c>
      <c r="J12" s="235" t="s">
        <v>130</v>
      </c>
      <c r="K12" s="192">
        <f>K39</f>
        <v>249000</v>
      </c>
      <c r="L12" s="192">
        <f>L39</f>
        <v>267000</v>
      </c>
      <c r="M12" s="192">
        <f>M39</f>
        <v>0</v>
      </c>
      <c r="N12" s="218" t="s">
        <v>130</v>
      </c>
      <c r="O12" s="218" t="s">
        <v>130</v>
      </c>
      <c r="P12" s="221" t="s">
        <v>130</v>
      </c>
      <c r="Q12" s="229" t="s">
        <v>130</v>
      </c>
    </row>
    <row r="13" spans="1:17" s="201" customFormat="1" ht="52.5" customHeight="1">
      <c r="A13" s="196" t="s">
        <v>99</v>
      </c>
      <c r="B13" s="197" t="s">
        <v>32</v>
      </c>
      <c r="C13" s="198" t="s">
        <v>173</v>
      </c>
      <c r="D13" s="199" t="s">
        <v>28</v>
      </c>
      <c r="E13" s="236" t="s">
        <v>130</v>
      </c>
      <c r="F13" s="236" t="s">
        <v>130</v>
      </c>
      <c r="G13" s="237" t="s">
        <v>130</v>
      </c>
      <c r="H13" s="236" t="s">
        <v>130</v>
      </c>
      <c r="I13" s="237" t="s">
        <v>130</v>
      </c>
      <c r="J13" s="236" t="s">
        <v>130</v>
      </c>
      <c r="K13" s="223">
        <f>K15</f>
        <v>292654.3</v>
      </c>
      <c r="L13" s="223">
        <f>L15</f>
        <v>302250.3</v>
      </c>
      <c r="M13" s="223">
        <f>M15</f>
        <v>302250.3</v>
      </c>
      <c r="N13" s="231" t="s">
        <v>130</v>
      </c>
      <c r="O13" s="231" t="s">
        <v>130</v>
      </c>
      <c r="P13" s="232" t="s">
        <v>130</v>
      </c>
      <c r="Q13" s="231" t="s">
        <v>130</v>
      </c>
    </row>
    <row r="14" spans="1:17" s="201" customFormat="1" ht="30.75" customHeight="1">
      <c r="A14" s="202"/>
      <c r="B14" s="203"/>
      <c r="C14" s="204"/>
      <c r="D14" s="205" t="s">
        <v>29</v>
      </c>
      <c r="E14" s="15"/>
      <c r="F14" s="15"/>
      <c r="G14" s="214"/>
      <c r="H14" s="15"/>
      <c r="I14" s="214"/>
      <c r="J14" s="15"/>
      <c r="K14" s="224"/>
      <c r="L14" s="224"/>
      <c r="M14" s="224"/>
      <c r="N14" s="219"/>
      <c r="O14" s="219"/>
      <c r="P14" s="220"/>
      <c r="Q14" s="219"/>
    </row>
    <row r="15" spans="1:17" s="201" customFormat="1" ht="98.25" customHeight="1">
      <c r="A15" s="202"/>
      <c r="B15" s="203"/>
      <c r="C15" s="204"/>
      <c r="D15" s="205" t="s">
        <v>97</v>
      </c>
      <c r="E15" s="15" t="s">
        <v>130</v>
      </c>
      <c r="F15" s="15" t="s">
        <v>130</v>
      </c>
      <c r="G15" s="214" t="s">
        <v>130</v>
      </c>
      <c r="H15" s="15" t="s">
        <v>130</v>
      </c>
      <c r="I15" s="214" t="s">
        <v>130</v>
      </c>
      <c r="J15" s="15" t="s">
        <v>130</v>
      </c>
      <c r="K15" s="224">
        <f>SUM(K16:K21,K22:K23)</f>
        <v>292654.3</v>
      </c>
      <c r="L15" s="224">
        <f>SUM(L16:L23)</f>
        <v>302250.3</v>
      </c>
      <c r="M15" s="224">
        <f>SUM(M16:M23)</f>
        <v>302250.3</v>
      </c>
      <c r="N15" s="219" t="s">
        <v>130</v>
      </c>
      <c r="O15" s="219" t="s">
        <v>130</v>
      </c>
      <c r="P15" s="220" t="s">
        <v>130</v>
      </c>
      <c r="Q15" s="219" t="s">
        <v>130</v>
      </c>
    </row>
    <row r="16" spans="1:17" s="201" customFormat="1" ht="37.5" customHeight="1">
      <c r="A16" s="202" t="s">
        <v>100</v>
      </c>
      <c r="B16" s="206"/>
      <c r="C16" s="207" t="s">
        <v>133</v>
      </c>
      <c r="D16" s="205"/>
      <c r="E16" s="200">
        <v>164</v>
      </c>
      <c r="F16" s="208" t="s">
        <v>170</v>
      </c>
      <c r="G16" s="208" t="s">
        <v>185</v>
      </c>
      <c r="H16" s="200">
        <v>1</v>
      </c>
      <c r="I16" s="208"/>
      <c r="J16" s="200"/>
      <c r="K16" s="224">
        <v>3400.5</v>
      </c>
      <c r="L16" s="224">
        <v>3400.5</v>
      </c>
      <c r="M16" s="224">
        <v>3400.5</v>
      </c>
      <c r="N16" s="222">
        <v>164</v>
      </c>
      <c r="O16" s="222" t="s">
        <v>89</v>
      </c>
      <c r="P16" s="222">
        <v>4310104</v>
      </c>
      <c r="Q16" s="220">
        <v>880</v>
      </c>
    </row>
    <row r="17" spans="1:17" s="201" customFormat="1" ht="44.25" customHeight="1">
      <c r="A17" s="202" t="s">
        <v>168</v>
      </c>
      <c r="B17" s="209"/>
      <c r="C17" s="210" t="s">
        <v>134</v>
      </c>
      <c r="D17" s="205"/>
      <c r="E17" s="200">
        <v>164</v>
      </c>
      <c r="F17" s="208" t="s">
        <v>170</v>
      </c>
      <c r="G17" s="208" t="s">
        <v>185</v>
      </c>
      <c r="H17" s="200">
        <v>1</v>
      </c>
      <c r="I17" s="208"/>
      <c r="J17" s="200"/>
      <c r="K17" s="224">
        <v>51290.2</v>
      </c>
      <c r="L17" s="224">
        <v>53854.5</v>
      </c>
      <c r="M17" s="224">
        <v>53854.5</v>
      </c>
      <c r="N17" s="222">
        <v>164</v>
      </c>
      <c r="O17" s="222" t="s">
        <v>89</v>
      </c>
      <c r="P17" s="222">
        <v>4319204</v>
      </c>
      <c r="Q17" s="220" t="s">
        <v>61</v>
      </c>
    </row>
    <row r="18" spans="1:17" s="201" customFormat="1" ht="44.25" customHeight="1">
      <c r="A18" s="202" t="s">
        <v>174</v>
      </c>
      <c r="B18" s="203"/>
      <c r="C18" s="204" t="s">
        <v>135</v>
      </c>
      <c r="D18" s="205"/>
      <c r="E18" s="200">
        <v>164</v>
      </c>
      <c r="F18" s="208" t="s">
        <v>170</v>
      </c>
      <c r="G18" s="208" t="s">
        <v>185</v>
      </c>
      <c r="H18" s="200">
        <v>1</v>
      </c>
      <c r="I18" s="208"/>
      <c r="J18" s="200"/>
      <c r="K18" s="224">
        <v>14060</v>
      </c>
      <c r="L18" s="224">
        <v>14763</v>
      </c>
      <c r="M18" s="224">
        <v>14763</v>
      </c>
      <c r="N18" s="222">
        <v>164</v>
      </c>
      <c r="O18" s="222" t="s">
        <v>89</v>
      </c>
      <c r="P18" s="222">
        <v>4320202</v>
      </c>
      <c r="Q18" s="220" t="s">
        <v>61</v>
      </c>
    </row>
    <row r="19" spans="1:17" s="201" customFormat="1" ht="43.5" customHeight="1">
      <c r="A19" s="202" t="s">
        <v>175</v>
      </c>
      <c r="B19" s="203"/>
      <c r="C19" s="204" t="s">
        <v>136</v>
      </c>
      <c r="D19" s="205"/>
      <c r="E19" s="200">
        <v>164</v>
      </c>
      <c r="F19" s="208" t="s">
        <v>170</v>
      </c>
      <c r="G19" s="208" t="s">
        <v>185</v>
      </c>
      <c r="H19" s="200">
        <v>1</v>
      </c>
      <c r="I19" s="208"/>
      <c r="J19" s="200"/>
      <c r="K19" s="224">
        <v>54570.1</v>
      </c>
      <c r="L19" s="224">
        <v>54570.1</v>
      </c>
      <c r="M19" s="224">
        <v>54570.1</v>
      </c>
      <c r="N19" s="222">
        <v>164</v>
      </c>
      <c r="O19" s="222" t="s">
        <v>89</v>
      </c>
      <c r="P19" s="222">
        <v>4310101</v>
      </c>
      <c r="Q19" s="220" t="s">
        <v>58</v>
      </c>
    </row>
    <row r="20" spans="1:17" s="201" customFormat="1" ht="43.5" customHeight="1">
      <c r="A20" s="202" t="s">
        <v>176</v>
      </c>
      <c r="B20" s="203"/>
      <c r="C20" s="204" t="s">
        <v>137</v>
      </c>
      <c r="D20" s="205"/>
      <c r="E20" s="200">
        <v>164</v>
      </c>
      <c r="F20" s="208" t="s">
        <v>170</v>
      </c>
      <c r="G20" s="208" t="s">
        <v>185</v>
      </c>
      <c r="H20" s="200">
        <v>1</v>
      </c>
      <c r="I20" s="215"/>
      <c r="J20" s="211"/>
      <c r="K20" s="224">
        <v>2000</v>
      </c>
      <c r="L20" s="224">
        <v>2000</v>
      </c>
      <c r="M20" s="224">
        <v>2000</v>
      </c>
      <c r="N20" s="222">
        <v>164</v>
      </c>
      <c r="O20" s="222" t="s">
        <v>89</v>
      </c>
      <c r="P20" s="222">
        <v>4310102</v>
      </c>
      <c r="Q20" s="220" t="s">
        <v>58</v>
      </c>
    </row>
    <row r="21" spans="1:17" s="201" customFormat="1" ht="82.5" customHeight="1">
      <c r="A21" s="202" t="s">
        <v>177</v>
      </c>
      <c r="B21" s="203"/>
      <c r="C21" s="204" t="s">
        <v>138</v>
      </c>
      <c r="D21" s="205"/>
      <c r="E21" s="200">
        <v>164</v>
      </c>
      <c r="F21" s="208" t="s">
        <v>170</v>
      </c>
      <c r="G21" s="208" t="s">
        <v>185</v>
      </c>
      <c r="H21" s="200">
        <v>1</v>
      </c>
      <c r="I21" s="208" t="s">
        <v>160</v>
      </c>
      <c r="J21" s="217">
        <v>611</v>
      </c>
      <c r="K21" s="224">
        <f>22924.1+28902.7</f>
        <v>51826.8</v>
      </c>
      <c r="L21" s="224">
        <f>23724.9+29468.1</f>
        <v>53193</v>
      </c>
      <c r="M21" s="224">
        <f>23724.9+29468.1</f>
        <v>53193</v>
      </c>
      <c r="N21" s="222">
        <v>164</v>
      </c>
      <c r="O21" s="222" t="s">
        <v>89</v>
      </c>
      <c r="P21" s="222">
        <v>4319201</v>
      </c>
      <c r="Q21" s="220" t="s">
        <v>61</v>
      </c>
    </row>
    <row r="22" spans="1:17" s="201" customFormat="1" ht="85.5" customHeight="1">
      <c r="A22" s="202" t="s">
        <v>178</v>
      </c>
      <c r="B22" s="203"/>
      <c r="C22" s="204" t="s">
        <v>139</v>
      </c>
      <c r="D22" s="205"/>
      <c r="E22" s="200">
        <v>164</v>
      </c>
      <c r="F22" s="208" t="s">
        <v>170</v>
      </c>
      <c r="G22" s="208" t="s">
        <v>185</v>
      </c>
      <c r="H22" s="200">
        <v>1</v>
      </c>
      <c r="I22" s="208" t="s">
        <v>160</v>
      </c>
      <c r="J22" s="200">
        <v>621</v>
      </c>
      <c r="K22" s="224">
        <v>114825.7</v>
      </c>
      <c r="L22" s="224">
        <v>119788.2</v>
      </c>
      <c r="M22" s="224">
        <v>119788.2</v>
      </c>
      <c r="N22" s="222">
        <v>164</v>
      </c>
      <c r="O22" s="222" t="s">
        <v>89</v>
      </c>
      <c r="P22" s="222">
        <v>4319101</v>
      </c>
      <c r="Q22" s="220" t="s">
        <v>61</v>
      </c>
    </row>
    <row r="23" spans="1:17" s="201" customFormat="1" ht="80.25" customHeight="1">
      <c r="A23" s="202" t="s">
        <v>179</v>
      </c>
      <c r="B23" s="203"/>
      <c r="C23" s="204" t="s">
        <v>140</v>
      </c>
      <c r="D23" s="205"/>
      <c r="E23" s="200">
        <v>164</v>
      </c>
      <c r="F23" s="208" t="s">
        <v>170</v>
      </c>
      <c r="G23" s="208" t="s">
        <v>185</v>
      </c>
      <c r="H23" s="200">
        <v>1</v>
      </c>
      <c r="I23" s="208" t="s">
        <v>160</v>
      </c>
      <c r="J23" s="200">
        <v>612</v>
      </c>
      <c r="K23" s="224">
        <v>681</v>
      </c>
      <c r="L23" s="224">
        <v>681</v>
      </c>
      <c r="M23" s="224">
        <v>681</v>
      </c>
      <c r="N23" s="222">
        <v>164</v>
      </c>
      <c r="O23" s="222" t="s">
        <v>89</v>
      </c>
      <c r="P23" s="222">
        <v>4319202</v>
      </c>
      <c r="Q23" s="220" t="s">
        <v>61</v>
      </c>
    </row>
    <row r="24" spans="1:17" s="201" customFormat="1" ht="39" customHeight="1">
      <c r="A24" s="196" t="s">
        <v>101</v>
      </c>
      <c r="B24" s="197" t="s">
        <v>35</v>
      </c>
      <c r="C24" s="198" t="s">
        <v>141</v>
      </c>
      <c r="D24" s="199" t="s">
        <v>28</v>
      </c>
      <c r="E24" s="236" t="s">
        <v>130</v>
      </c>
      <c r="F24" s="236" t="s">
        <v>130</v>
      </c>
      <c r="G24" s="237" t="s">
        <v>130</v>
      </c>
      <c r="H24" s="236" t="s">
        <v>130</v>
      </c>
      <c r="I24" s="237" t="s">
        <v>130</v>
      </c>
      <c r="J24" s="236" t="s">
        <v>130</v>
      </c>
      <c r="K24" s="223">
        <f>K26+K27</f>
        <v>7106.7</v>
      </c>
      <c r="L24" s="223">
        <f>L26+L27</f>
        <v>0</v>
      </c>
      <c r="M24" s="223">
        <f>M26+M27</f>
        <v>0</v>
      </c>
      <c r="N24" s="231" t="s">
        <v>130</v>
      </c>
      <c r="O24" s="231" t="s">
        <v>130</v>
      </c>
      <c r="P24" s="232" t="s">
        <v>130</v>
      </c>
      <c r="Q24" s="231" t="s">
        <v>130</v>
      </c>
    </row>
    <row r="25" spans="1:17" s="201" customFormat="1" ht="30.75" customHeight="1">
      <c r="A25" s="202"/>
      <c r="B25" s="203"/>
      <c r="C25" s="204"/>
      <c r="D25" s="205" t="s">
        <v>29</v>
      </c>
      <c r="E25" s="15"/>
      <c r="F25" s="15"/>
      <c r="G25" s="214"/>
      <c r="H25" s="15"/>
      <c r="I25" s="214"/>
      <c r="J25" s="15"/>
      <c r="K25" s="224"/>
      <c r="L25" s="224"/>
      <c r="M25" s="224"/>
      <c r="N25" s="219"/>
      <c r="O25" s="219"/>
      <c r="P25" s="220"/>
      <c r="Q25" s="219"/>
    </row>
    <row r="26" spans="1:17" s="201" customFormat="1" ht="105" customHeight="1">
      <c r="A26" s="202"/>
      <c r="B26" s="203"/>
      <c r="C26" s="204"/>
      <c r="D26" s="205" t="s">
        <v>97</v>
      </c>
      <c r="E26" s="15" t="s">
        <v>130</v>
      </c>
      <c r="F26" s="15" t="s">
        <v>130</v>
      </c>
      <c r="G26" s="214" t="s">
        <v>130</v>
      </c>
      <c r="H26" s="15" t="s">
        <v>130</v>
      </c>
      <c r="I26" s="214" t="s">
        <v>130</v>
      </c>
      <c r="J26" s="15" t="s">
        <v>130</v>
      </c>
      <c r="K26" s="224">
        <f>SUM(K28:K34)</f>
        <v>6205</v>
      </c>
      <c r="L26" s="224">
        <f>SUM(L28:L34)</f>
        <v>0</v>
      </c>
      <c r="M26" s="224">
        <f>SUM(M28:M34)</f>
        <v>0</v>
      </c>
      <c r="N26" s="219" t="s">
        <v>130</v>
      </c>
      <c r="O26" s="219" t="s">
        <v>130</v>
      </c>
      <c r="P26" s="220" t="s">
        <v>130</v>
      </c>
      <c r="Q26" s="219" t="s">
        <v>130</v>
      </c>
    </row>
    <row r="27" spans="1:17" s="201" customFormat="1" ht="81.75" customHeight="1">
      <c r="A27" s="202"/>
      <c r="B27" s="203"/>
      <c r="C27" s="212"/>
      <c r="D27" s="205" t="s">
        <v>142</v>
      </c>
      <c r="E27" s="15" t="s">
        <v>130</v>
      </c>
      <c r="F27" s="15" t="s">
        <v>130</v>
      </c>
      <c r="G27" s="214" t="s">
        <v>130</v>
      </c>
      <c r="H27" s="15" t="s">
        <v>130</v>
      </c>
      <c r="I27" s="214" t="s">
        <v>130</v>
      </c>
      <c r="J27" s="15" t="s">
        <v>130</v>
      </c>
      <c r="K27" s="224">
        <f>SUM(K35:K36)</f>
        <v>901.7</v>
      </c>
      <c r="L27" s="224">
        <f>SUM(L35:L36)</f>
        <v>0</v>
      </c>
      <c r="M27" s="224">
        <f>SUM(M35:M36)</f>
        <v>0</v>
      </c>
      <c r="N27" s="219" t="s">
        <v>130</v>
      </c>
      <c r="O27" s="219" t="s">
        <v>130</v>
      </c>
      <c r="P27" s="220" t="s">
        <v>130</v>
      </c>
      <c r="Q27" s="219" t="s">
        <v>130</v>
      </c>
    </row>
    <row r="28" spans="1:17" s="201" customFormat="1" ht="99.75" customHeight="1">
      <c r="A28" s="202" t="s">
        <v>103</v>
      </c>
      <c r="B28" s="203"/>
      <c r="C28" s="204" t="s">
        <v>143</v>
      </c>
      <c r="D28" s="205"/>
      <c r="E28" s="200">
        <v>164</v>
      </c>
      <c r="F28" s="208" t="s">
        <v>170</v>
      </c>
      <c r="G28" s="208" t="s">
        <v>185</v>
      </c>
      <c r="H28" s="200">
        <v>2</v>
      </c>
      <c r="I28" s="208" t="s">
        <v>161</v>
      </c>
      <c r="J28" s="211"/>
      <c r="K28" s="224">
        <v>1500</v>
      </c>
      <c r="L28" s="224"/>
      <c r="M28" s="224"/>
      <c r="N28" s="222">
        <v>164</v>
      </c>
      <c r="O28" s="222" t="s">
        <v>89</v>
      </c>
      <c r="P28" s="222">
        <v>5225200</v>
      </c>
      <c r="Q28" s="220" t="s">
        <v>58</v>
      </c>
    </row>
    <row r="29" spans="1:17" s="201" customFormat="1" ht="99.75" customHeight="1">
      <c r="A29" s="202" t="s">
        <v>102</v>
      </c>
      <c r="B29" s="203"/>
      <c r="C29" s="204" t="s">
        <v>144</v>
      </c>
      <c r="D29" s="205"/>
      <c r="E29" s="200">
        <v>164</v>
      </c>
      <c r="F29" s="208" t="s">
        <v>170</v>
      </c>
      <c r="G29" s="208" t="s">
        <v>185</v>
      </c>
      <c r="H29" s="200">
        <v>2</v>
      </c>
      <c r="I29" s="208" t="s">
        <v>161</v>
      </c>
      <c r="J29" s="211"/>
      <c r="K29" s="224">
        <v>500</v>
      </c>
      <c r="L29" s="224"/>
      <c r="M29" s="224"/>
      <c r="N29" s="222">
        <v>164</v>
      </c>
      <c r="O29" s="222" t="s">
        <v>89</v>
      </c>
      <c r="P29" s="222">
        <v>5225200</v>
      </c>
      <c r="Q29" s="220" t="s">
        <v>58</v>
      </c>
    </row>
    <row r="30" spans="1:17" s="201" customFormat="1" ht="121.5" customHeight="1">
      <c r="A30" s="202" t="s">
        <v>105</v>
      </c>
      <c r="B30" s="203"/>
      <c r="C30" s="204" t="s">
        <v>145</v>
      </c>
      <c r="D30" s="205"/>
      <c r="E30" s="200">
        <v>164</v>
      </c>
      <c r="F30" s="208" t="s">
        <v>170</v>
      </c>
      <c r="G30" s="208" t="s">
        <v>185</v>
      </c>
      <c r="H30" s="200">
        <v>2</v>
      </c>
      <c r="I30" s="208" t="s">
        <v>161</v>
      </c>
      <c r="J30" s="211"/>
      <c r="K30" s="224">
        <v>400</v>
      </c>
      <c r="L30" s="224"/>
      <c r="M30" s="224"/>
      <c r="N30" s="222">
        <v>164</v>
      </c>
      <c r="O30" s="222" t="s">
        <v>59</v>
      </c>
      <c r="P30" s="222">
        <v>5225200</v>
      </c>
      <c r="Q30" s="220" t="s">
        <v>61</v>
      </c>
    </row>
    <row r="31" spans="1:17" s="201" customFormat="1" ht="127.5" customHeight="1">
      <c r="A31" s="202" t="s">
        <v>106</v>
      </c>
      <c r="B31" s="203"/>
      <c r="C31" s="204" t="s">
        <v>146</v>
      </c>
      <c r="D31" s="205"/>
      <c r="E31" s="200">
        <v>164</v>
      </c>
      <c r="F31" s="208" t="s">
        <v>170</v>
      </c>
      <c r="G31" s="208" t="s">
        <v>185</v>
      </c>
      <c r="H31" s="200">
        <v>2</v>
      </c>
      <c r="I31" s="208" t="s">
        <v>161</v>
      </c>
      <c r="J31" s="211"/>
      <c r="K31" s="224">
        <v>1267.5</v>
      </c>
      <c r="L31" s="224"/>
      <c r="M31" s="224"/>
      <c r="N31" s="222">
        <v>164</v>
      </c>
      <c r="O31" s="222" t="s">
        <v>89</v>
      </c>
      <c r="P31" s="222">
        <v>5225200</v>
      </c>
      <c r="Q31" s="220" t="s">
        <v>61</v>
      </c>
    </row>
    <row r="32" spans="1:17" s="201" customFormat="1" ht="62.25" customHeight="1">
      <c r="A32" s="202" t="s">
        <v>107</v>
      </c>
      <c r="B32" s="203"/>
      <c r="C32" s="204" t="s">
        <v>147</v>
      </c>
      <c r="D32" s="205"/>
      <c r="E32" s="200">
        <v>164</v>
      </c>
      <c r="F32" s="208" t="s">
        <v>170</v>
      </c>
      <c r="G32" s="208" t="s">
        <v>185</v>
      </c>
      <c r="H32" s="200">
        <v>2</v>
      </c>
      <c r="I32" s="208" t="s">
        <v>161</v>
      </c>
      <c r="J32" s="211"/>
      <c r="K32" s="224">
        <v>1800</v>
      </c>
      <c r="L32" s="224"/>
      <c r="M32" s="224"/>
      <c r="N32" s="222">
        <v>164</v>
      </c>
      <c r="O32" s="222" t="s">
        <v>89</v>
      </c>
      <c r="P32" s="222">
        <v>5225200</v>
      </c>
      <c r="Q32" s="220" t="s">
        <v>61</v>
      </c>
    </row>
    <row r="33" spans="1:17" s="201" customFormat="1" ht="60.75" customHeight="1">
      <c r="A33" s="202" t="s">
        <v>108</v>
      </c>
      <c r="B33" s="203"/>
      <c r="C33" s="204" t="s">
        <v>148</v>
      </c>
      <c r="D33" s="205"/>
      <c r="E33" s="200">
        <v>164</v>
      </c>
      <c r="F33" s="208" t="s">
        <v>170</v>
      </c>
      <c r="G33" s="208" t="s">
        <v>185</v>
      </c>
      <c r="H33" s="200">
        <v>2</v>
      </c>
      <c r="I33" s="208" t="s">
        <v>161</v>
      </c>
      <c r="J33" s="211"/>
      <c r="K33" s="224">
        <v>157.5</v>
      </c>
      <c r="L33" s="224"/>
      <c r="M33" s="224"/>
      <c r="N33" s="222">
        <v>164</v>
      </c>
      <c r="O33" s="222" t="s">
        <v>89</v>
      </c>
      <c r="P33" s="222">
        <v>5225200</v>
      </c>
      <c r="Q33" s="220" t="s">
        <v>61</v>
      </c>
    </row>
    <row r="34" spans="1:17" s="201" customFormat="1" ht="65.25" customHeight="1">
      <c r="A34" s="202" t="s">
        <v>109</v>
      </c>
      <c r="B34" s="203"/>
      <c r="C34" s="204" t="s">
        <v>149</v>
      </c>
      <c r="D34" s="205"/>
      <c r="E34" s="200">
        <v>164</v>
      </c>
      <c r="F34" s="208" t="s">
        <v>170</v>
      </c>
      <c r="G34" s="208" t="s">
        <v>185</v>
      </c>
      <c r="H34" s="200">
        <v>2</v>
      </c>
      <c r="I34" s="208" t="s">
        <v>161</v>
      </c>
      <c r="J34" s="211"/>
      <c r="K34" s="224">
        <v>580</v>
      </c>
      <c r="L34" s="224"/>
      <c r="M34" s="224"/>
      <c r="N34" s="222">
        <v>164</v>
      </c>
      <c r="O34" s="222" t="s">
        <v>89</v>
      </c>
      <c r="P34" s="222">
        <v>5225200</v>
      </c>
      <c r="Q34" s="220" t="s">
        <v>61</v>
      </c>
    </row>
    <row r="35" spans="1:17" ht="48" customHeight="1">
      <c r="A35" s="202" t="s">
        <v>110</v>
      </c>
      <c r="B35" s="203"/>
      <c r="C35" s="204" t="s">
        <v>150</v>
      </c>
      <c r="D35" s="205"/>
      <c r="E35" s="208" t="s">
        <v>151</v>
      </c>
      <c r="F35" s="208" t="s">
        <v>182</v>
      </c>
      <c r="G35" s="208" t="s">
        <v>185</v>
      </c>
      <c r="H35" s="200">
        <v>2</v>
      </c>
      <c r="I35" s="208" t="s">
        <v>161</v>
      </c>
      <c r="J35" s="211"/>
      <c r="K35" s="224">
        <v>426.8</v>
      </c>
      <c r="L35" s="224"/>
      <c r="M35" s="224"/>
      <c r="N35" s="220" t="s">
        <v>151</v>
      </c>
      <c r="O35" s="222" t="s">
        <v>152</v>
      </c>
      <c r="P35" s="222">
        <v>5225200</v>
      </c>
      <c r="Q35" s="220" t="s">
        <v>61</v>
      </c>
    </row>
    <row r="36" spans="1:17" ht="104.25" customHeight="1">
      <c r="A36" s="202" t="s">
        <v>111</v>
      </c>
      <c r="B36" s="203"/>
      <c r="C36" s="204" t="s">
        <v>153</v>
      </c>
      <c r="D36" s="205"/>
      <c r="E36" s="208" t="s">
        <v>151</v>
      </c>
      <c r="F36" s="208" t="s">
        <v>182</v>
      </c>
      <c r="G36" s="208" t="s">
        <v>185</v>
      </c>
      <c r="H36" s="200">
        <v>2</v>
      </c>
      <c r="I36" s="208" t="s">
        <v>161</v>
      </c>
      <c r="J36" s="211"/>
      <c r="K36" s="224">
        <v>474.9</v>
      </c>
      <c r="L36" s="224"/>
      <c r="M36" s="224"/>
      <c r="N36" s="220" t="s">
        <v>151</v>
      </c>
      <c r="O36" s="222" t="s">
        <v>152</v>
      </c>
      <c r="P36" s="222">
        <v>5225200</v>
      </c>
      <c r="Q36" s="220" t="s">
        <v>61</v>
      </c>
    </row>
    <row r="37" spans="1:17" s="201" customFormat="1" ht="43.5" customHeight="1">
      <c r="A37" s="196" t="s">
        <v>115</v>
      </c>
      <c r="B37" s="197" t="s">
        <v>44</v>
      </c>
      <c r="C37" s="198" t="s">
        <v>187</v>
      </c>
      <c r="D37" s="199" t="s">
        <v>28</v>
      </c>
      <c r="E37" s="236" t="s">
        <v>130</v>
      </c>
      <c r="F37" s="236" t="s">
        <v>130</v>
      </c>
      <c r="G37" s="237" t="s">
        <v>130</v>
      </c>
      <c r="H37" s="236" t="s">
        <v>130</v>
      </c>
      <c r="I37" s="237" t="s">
        <v>130</v>
      </c>
      <c r="J37" s="236" t="s">
        <v>130</v>
      </c>
      <c r="K37" s="223">
        <f>K39</f>
        <v>249000</v>
      </c>
      <c r="L37" s="223">
        <f>L39</f>
        <v>267000</v>
      </c>
      <c r="M37" s="223">
        <f>M39</f>
        <v>0</v>
      </c>
      <c r="N37" s="231" t="s">
        <v>130</v>
      </c>
      <c r="O37" s="231" t="s">
        <v>130</v>
      </c>
      <c r="P37" s="232" t="s">
        <v>130</v>
      </c>
      <c r="Q37" s="231" t="s">
        <v>130</v>
      </c>
    </row>
    <row r="38" spans="1:17" s="201" customFormat="1" ht="30.75" customHeight="1">
      <c r="A38" s="202"/>
      <c r="B38" s="203"/>
      <c r="C38" s="204"/>
      <c r="D38" s="205" t="s">
        <v>29</v>
      </c>
      <c r="E38" s="15"/>
      <c r="F38" s="15"/>
      <c r="G38" s="214"/>
      <c r="H38" s="15"/>
      <c r="I38" s="214"/>
      <c r="J38" s="15"/>
      <c r="K38" s="224"/>
      <c r="L38" s="224"/>
      <c r="M38" s="224"/>
      <c r="N38" s="219"/>
      <c r="O38" s="219"/>
      <c r="P38" s="220"/>
      <c r="Q38" s="219"/>
    </row>
    <row r="39" spans="1:17" s="201" customFormat="1" ht="98.25" customHeight="1">
      <c r="A39" s="202"/>
      <c r="B39" s="203"/>
      <c r="C39" s="212"/>
      <c r="D39" s="205" t="s">
        <v>98</v>
      </c>
      <c r="E39" s="240">
        <v>130</v>
      </c>
      <c r="F39" s="214">
        <v>1003</v>
      </c>
      <c r="G39" s="214" t="s">
        <v>130</v>
      </c>
      <c r="H39" s="15" t="s">
        <v>130</v>
      </c>
      <c r="I39" s="214" t="s">
        <v>130</v>
      </c>
      <c r="J39" s="15" t="s">
        <v>130</v>
      </c>
      <c r="K39" s="224">
        <f>SUM(K40:K41)</f>
        <v>249000</v>
      </c>
      <c r="L39" s="224">
        <f>SUM(L40:L41)</f>
        <v>267000</v>
      </c>
      <c r="M39" s="224">
        <f>SUM(M40:M41)</f>
        <v>0</v>
      </c>
      <c r="N39" s="219" t="s">
        <v>130</v>
      </c>
      <c r="O39" s="219" t="s">
        <v>130</v>
      </c>
      <c r="P39" s="220" t="s">
        <v>130</v>
      </c>
      <c r="Q39" s="219" t="s">
        <v>130</v>
      </c>
    </row>
    <row r="40" spans="1:17" ht="80.25" customHeight="1">
      <c r="A40" s="202" t="s">
        <v>116</v>
      </c>
      <c r="B40" s="203"/>
      <c r="C40" s="204" t="s">
        <v>180</v>
      </c>
      <c r="D40" s="205"/>
      <c r="E40" s="208" t="s">
        <v>186</v>
      </c>
      <c r="F40" s="214">
        <v>1003</v>
      </c>
      <c r="G40" s="208" t="s">
        <v>185</v>
      </c>
      <c r="H40" s="200">
        <v>3</v>
      </c>
      <c r="I40" s="208"/>
      <c r="J40" s="211"/>
      <c r="K40" s="224">
        <v>245265</v>
      </c>
      <c r="L40" s="224">
        <v>262995</v>
      </c>
      <c r="M40" s="224">
        <v>0</v>
      </c>
      <c r="N40" s="220" t="s">
        <v>186</v>
      </c>
      <c r="O40" s="222">
        <v>1003</v>
      </c>
      <c r="P40" s="222">
        <v>5223101</v>
      </c>
      <c r="Q40" s="220" t="s">
        <v>58</v>
      </c>
    </row>
    <row r="41" spans="1:17" ht="59.25" customHeight="1">
      <c r="A41" s="202" t="s">
        <v>117</v>
      </c>
      <c r="B41" s="203"/>
      <c r="C41" s="204" t="s">
        <v>181</v>
      </c>
      <c r="D41" s="205"/>
      <c r="E41" s="208" t="s">
        <v>186</v>
      </c>
      <c r="F41" s="214">
        <v>1003</v>
      </c>
      <c r="G41" s="208" t="s">
        <v>185</v>
      </c>
      <c r="H41" s="200">
        <v>3</v>
      </c>
      <c r="I41" s="208"/>
      <c r="J41" s="211"/>
      <c r="K41" s="224">
        <v>3735</v>
      </c>
      <c r="L41" s="224">
        <v>4005</v>
      </c>
      <c r="M41" s="224">
        <v>0</v>
      </c>
      <c r="N41" s="220" t="s">
        <v>186</v>
      </c>
      <c r="O41" s="222">
        <v>1003</v>
      </c>
      <c r="P41" s="222">
        <v>5223102</v>
      </c>
      <c r="Q41" s="220" t="s">
        <v>58</v>
      </c>
    </row>
    <row r="42" spans="1:17" ht="54" customHeight="1">
      <c r="A42" s="179" t="s">
        <v>128</v>
      </c>
      <c r="B42" s="193" t="s">
        <v>183</v>
      </c>
      <c r="C42" s="194" t="s">
        <v>184</v>
      </c>
      <c r="D42" s="34" t="s">
        <v>28</v>
      </c>
      <c r="E42" s="236" t="s">
        <v>130</v>
      </c>
      <c r="F42" s="236" t="s">
        <v>130</v>
      </c>
      <c r="G42" s="237" t="s">
        <v>130</v>
      </c>
      <c r="H42" s="236" t="s">
        <v>130</v>
      </c>
      <c r="I42" s="237" t="s">
        <v>130</v>
      </c>
      <c r="J42" s="236" t="s">
        <v>130</v>
      </c>
      <c r="K42" s="226">
        <f>K44</f>
        <v>9289.7000000000007</v>
      </c>
      <c r="L42" s="226">
        <f>L44</f>
        <v>9349.7999999999993</v>
      </c>
      <c r="M42" s="226">
        <f>M44</f>
        <v>9349.7999999999993</v>
      </c>
      <c r="N42" s="232" t="s">
        <v>130</v>
      </c>
      <c r="O42" s="231" t="s">
        <v>130</v>
      </c>
      <c r="P42" s="232" t="s">
        <v>130</v>
      </c>
      <c r="Q42" s="231" t="s">
        <v>130</v>
      </c>
    </row>
    <row r="43" spans="1:17" ht="42" customHeight="1">
      <c r="A43" s="162"/>
      <c r="B43" s="178"/>
      <c r="C43" s="18"/>
      <c r="D43" s="10" t="s">
        <v>29</v>
      </c>
      <c r="E43" s="15"/>
      <c r="F43" s="15"/>
      <c r="G43" s="214"/>
      <c r="H43" s="15"/>
      <c r="I43" s="214"/>
      <c r="J43" s="15"/>
      <c r="K43" s="225"/>
      <c r="L43" s="225"/>
      <c r="M43" s="225"/>
      <c r="N43" s="220"/>
      <c r="O43" s="219"/>
      <c r="P43" s="220"/>
      <c r="Q43" s="219"/>
    </row>
    <row r="44" spans="1:17" ht="103.5" customHeight="1">
      <c r="A44" s="162"/>
      <c r="B44" s="178"/>
      <c r="C44" s="18"/>
      <c r="D44" s="10" t="s">
        <v>97</v>
      </c>
      <c r="E44" s="15" t="s">
        <v>130</v>
      </c>
      <c r="F44" s="15" t="s">
        <v>130</v>
      </c>
      <c r="G44" s="214" t="s">
        <v>130</v>
      </c>
      <c r="H44" s="15" t="s">
        <v>130</v>
      </c>
      <c r="I44" s="214" t="s">
        <v>130</v>
      </c>
      <c r="J44" s="15" t="s">
        <v>130</v>
      </c>
      <c r="K44" s="225">
        <f>SUM(K45:K47)</f>
        <v>9289.7000000000007</v>
      </c>
      <c r="L44" s="225">
        <f>SUM(L45:L47)</f>
        <v>9349.7999999999993</v>
      </c>
      <c r="M44" s="225">
        <f>SUM(M45:M47)</f>
        <v>9349.7999999999993</v>
      </c>
      <c r="N44" s="220" t="s">
        <v>130</v>
      </c>
      <c r="O44" s="219" t="s">
        <v>130</v>
      </c>
      <c r="P44" s="220" t="s">
        <v>130</v>
      </c>
      <c r="Q44" s="219" t="s">
        <v>130</v>
      </c>
    </row>
    <row r="45" spans="1:17" ht="48" customHeight="1">
      <c r="A45" s="241" t="s">
        <v>129</v>
      </c>
      <c r="B45" s="242"/>
      <c r="C45" s="53" t="s">
        <v>154</v>
      </c>
      <c r="D45" s="10"/>
      <c r="E45" s="56">
        <v>164</v>
      </c>
      <c r="F45" s="56" t="s">
        <v>170</v>
      </c>
      <c r="G45" s="56" t="s">
        <v>185</v>
      </c>
      <c r="H45" s="56" t="s">
        <v>128</v>
      </c>
      <c r="I45" s="56" t="s">
        <v>157</v>
      </c>
      <c r="J45" s="56" t="s">
        <v>162</v>
      </c>
      <c r="K45" s="225">
        <v>7974.1</v>
      </c>
      <c r="L45" s="225">
        <v>7974.1</v>
      </c>
      <c r="M45" s="225">
        <v>7974.1</v>
      </c>
      <c r="N45" s="230" t="s">
        <v>155</v>
      </c>
      <c r="O45" s="230" t="s">
        <v>73</v>
      </c>
      <c r="P45" s="230" t="s">
        <v>156</v>
      </c>
      <c r="Q45" s="230" t="s">
        <v>90</v>
      </c>
    </row>
    <row r="46" spans="1:17" ht="51" customHeight="1">
      <c r="A46" s="162" t="s">
        <v>165</v>
      </c>
      <c r="B46" s="243"/>
      <c r="C46" s="53" t="s">
        <v>164</v>
      </c>
      <c r="D46" s="216"/>
      <c r="E46" s="56" t="s">
        <v>155</v>
      </c>
      <c r="F46" s="56" t="s">
        <v>170</v>
      </c>
      <c r="G46" s="56" t="s">
        <v>185</v>
      </c>
      <c r="H46" s="56" t="s">
        <v>128</v>
      </c>
      <c r="I46" s="56" t="s">
        <v>159</v>
      </c>
      <c r="J46" s="56" t="s">
        <v>163</v>
      </c>
      <c r="K46" s="225">
        <f>225.5-188.3</f>
        <v>37.199999999999989</v>
      </c>
      <c r="L46" s="225">
        <f>236.3-197.3</f>
        <v>39</v>
      </c>
      <c r="M46" s="225">
        <f>236.3-197.3</f>
        <v>39</v>
      </c>
      <c r="N46" s="230" t="s">
        <v>155</v>
      </c>
      <c r="O46" s="230" t="s">
        <v>73</v>
      </c>
      <c r="P46" s="230" t="s">
        <v>156</v>
      </c>
      <c r="Q46" s="230" t="s">
        <v>90</v>
      </c>
    </row>
    <row r="47" spans="1:17" ht="69" customHeight="1">
      <c r="A47" s="162" t="s">
        <v>166</v>
      </c>
      <c r="B47" s="244"/>
      <c r="C47" s="53" t="s">
        <v>158</v>
      </c>
      <c r="E47" s="56">
        <v>164</v>
      </c>
      <c r="F47" s="56" t="s">
        <v>170</v>
      </c>
      <c r="G47" s="56" t="s">
        <v>185</v>
      </c>
      <c r="H47" s="56" t="s">
        <v>128</v>
      </c>
      <c r="I47" s="56" t="s">
        <v>159</v>
      </c>
      <c r="J47" s="56" t="s">
        <v>169</v>
      </c>
      <c r="K47" s="225">
        <f>7749.6-6471.2</f>
        <v>1278.4000000000005</v>
      </c>
      <c r="L47" s="225">
        <f>8101.2-6764.5</f>
        <v>1336.6999999999998</v>
      </c>
      <c r="M47" s="225">
        <f>8101.2-6764.5</f>
        <v>1336.6999999999998</v>
      </c>
      <c r="N47" s="230" t="s">
        <v>155</v>
      </c>
      <c r="O47" s="230" t="s">
        <v>73</v>
      </c>
      <c r="P47" s="230" t="s">
        <v>156</v>
      </c>
      <c r="Q47" s="230" t="s">
        <v>90</v>
      </c>
    </row>
    <row r="48" spans="1:17" ht="69" customHeight="1">
      <c r="A48" s="246"/>
      <c r="B48" s="251" t="s">
        <v>189</v>
      </c>
      <c r="C48" s="247"/>
      <c r="D48" s="7"/>
      <c r="E48" s="248"/>
      <c r="F48" s="248"/>
      <c r="G48" s="248"/>
      <c r="H48" s="248"/>
      <c r="I48" s="248"/>
      <c r="J48" s="248"/>
      <c r="K48" s="250"/>
      <c r="L48" s="250"/>
      <c r="M48" s="250" t="s">
        <v>190</v>
      </c>
      <c r="N48" s="249"/>
      <c r="O48" s="249"/>
      <c r="P48" s="249"/>
      <c r="Q48" s="249"/>
    </row>
    <row r="49" spans="2:2" ht="152.25" customHeight="1">
      <c r="B49" s="245"/>
    </row>
  </sheetData>
  <autoFilter ref="A7:Q47">
    <filterColumn colId="6" showButton="0"/>
    <filterColumn colId="7" showButton="0"/>
  </autoFilter>
  <mergeCells count="20">
    <mergeCell ref="A3:M3"/>
    <mergeCell ref="J2:M2"/>
    <mergeCell ref="K5:M5"/>
    <mergeCell ref="E6:E7"/>
    <mergeCell ref="F6:F7"/>
    <mergeCell ref="G6:I7"/>
    <mergeCell ref="J6:J7"/>
    <mergeCell ref="K6:K7"/>
    <mergeCell ref="L6:L7"/>
    <mergeCell ref="M6:M7"/>
    <mergeCell ref="A5:A7"/>
    <mergeCell ref="B5:B7"/>
    <mergeCell ref="C5:C7"/>
    <mergeCell ref="D5:D7"/>
    <mergeCell ref="E5:J5"/>
    <mergeCell ref="N5:Q5"/>
    <mergeCell ref="N6:N7"/>
    <mergeCell ref="O6:O7"/>
    <mergeCell ref="P6:P7"/>
    <mergeCell ref="Q6:Q7"/>
  </mergeCells>
  <pageMargins left="0.43307086614173229" right="0.23622047244094491" top="0.35433070866141736" bottom="0.15748031496062992" header="0.19685039370078741" footer="0.11811023622047245"/>
  <pageSetup paperSize="9" scale="50" fitToHeight="0" orientation="landscape" useFirstPageNumber="1" horizontalDpi="300" verticalDpi="300" r:id="rId1"/>
  <headerFooter differentFirst="1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8</vt:i4>
      </vt:variant>
    </vt:vector>
  </HeadingPairs>
  <TitlesOfParts>
    <vt:vector size="12" baseType="lpstr">
      <vt:lpstr>Табл_ 4</vt:lpstr>
      <vt:lpstr>Расчетное Приложение 6</vt:lpstr>
      <vt:lpstr>под новые лимиты</vt:lpstr>
      <vt:lpstr>Приложение 4</vt:lpstr>
      <vt:lpstr>'под новые лимиты'!Заголовки_для_печати</vt:lpstr>
      <vt:lpstr>'Приложение 4'!Заголовки_для_печати</vt:lpstr>
      <vt:lpstr>'Расчетное Приложение 6'!Заголовки_для_печати</vt:lpstr>
      <vt:lpstr>'Табл_ 4'!Заголовки_для_печати</vt:lpstr>
      <vt:lpstr>'под новые лимиты'!Область_печати</vt:lpstr>
      <vt:lpstr>'Приложение 4'!Область_печати</vt:lpstr>
      <vt:lpstr>'Расчетное Приложение 6'!Область_печати</vt:lpstr>
      <vt:lpstr>'Табл_ 4'!Область_печати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Управление</dc:creator>
  <cp:lastModifiedBy>xp</cp:lastModifiedBy>
  <cp:lastPrinted>2014-10-28T05:42:15Z</cp:lastPrinted>
  <dcterms:created xsi:type="dcterms:W3CDTF">2009-01-13T06:15:41Z</dcterms:created>
  <dcterms:modified xsi:type="dcterms:W3CDTF">2014-10-28T07:47:27Z</dcterms:modified>
</cp:coreProperties>
</file>