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35" windowWidth="19095" windowHeight="11400" activeTab="7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1'!$9:$11</definedName>
    <definedName name="_xlnm.Print_Titles" localSheetId="1">'Прил. 2'!$8:$10</definedName>
    <definedName name="_xlnm.Print_Titles" localSheetId="4">'Прил. 5'!$9:$10</definedName>
    <definedName name="_xlnm.Print_Titles" localSheetId="7">'Прил. 7'!$9:$12</definedName>
    <definedName name="_xlnm.Print_Area" localSheetId="0">'Прил. 1'!$A$1:$L$32</definedName>
    <definedName name="_xlnm.Print_Area" localSheetId="1">'Прил. 2'!$A$1:$H$17</definedName>
    <definedName name="_xlnm.Print_Area" localSheetId="2">'Прил. 3'!$A$1:$E$15</definedName>
    <definedName name="_xlnm.Print_Area" localSheetId="3">'Прил. 4'!$A$1:$H$24</definedName>
    <definedName name="_xlnm.Print_Area" localSheetId="4">'Прил. 5'!$A$1:$O$26</definedName>
    <definedName name="_xlnm.Print_Area" localSheetId="5">'Прил. 6а '!$A$1:$G$19</definedName>
    <definedName name="_xlnm.Print_Area" localSheetId="6">'Прил. 6б'!$A$1:$Q$19</definedName>
    <definedName name="_xlnm.Print_Area" localSheetId="7">'Прил. 7'!$A$1:$I$45</definedName>
  </definedNames>
  <calcPr calcId="125725"/>
</workbook>
</file>

<file path=xl/calcChain.xml><?xml version="1.0" encoding="utf-8"?>
<calcChain xmlns="http://schemas.openxmlformats.org/spreadsheetml/2006/main">
  <c r="O16" i="10"/>
  <c r="N16"/>
  <c r="M16"/>
  <c r="I15" i="1" l="1"/>
  <c r="I14" s="1"/>
  <c r="J15"/>
  <c r="K15" s="1"/>
  <c r="L15" s="1"/>
  <c r="I25"/>
  <c r="I24"/>
  <c r="I21"/>
  <c r="I17"/>
  <c r="I16"/>
  <c r="D20" l="1"/>
  <c r="L14" l="1"/>
  <c r="O20" i="10"/>
  <c r="O19" s="1"/>
  <c r="O15"/>
  <c r="O13" l="1"/>
  <c r="O14"/>
  <c r="O12" s="1"/>
  <c r="H17" i="1"/>
  <c r="C37" i="12" l="1"/>
  <c r="C26"/>
  <c r="I35"/>
  <c r="I24"/>
  <c r="I15"/>
  <c r="I13" s="1"/>
  <c r="N20" i="10" l="1"/>
  <c r="N19" s="1"/>
  <c r="N15"/>
  <c r="N14" s="1"/>
  <c r="K14" i="1"/>
  <c r="N13" i="10" l="1"/>
  <c r="N12"/>
  <c r="K21"/>
  <c r="K16"/>
  <c r="H16" i="1" l="1"/>
  <c r="F16"/>
  <c r="G16"/>
  <c r="C24" i="12" l="1"/>
  <c r="H24"/>
  <c r="G24"/>
  <c r="F24"/>
  <c r="E24"/>
  <c r="D24"/>
  <c r="D35"/>
  <c r="E35"/>
  <c r="F35"/>
  <c r="G35"/>
  <c r="H35"/>
  <c r="C35"/>
  <c r="E15"/>
  <c r="E13" s="1"/>
  <c r="F15"/>
  <c r="G15"/>
  <c r="H15"/>
  <c r="H13" s="1"/>
  <c r="D15"/>
  <c r="D13" s="1"/>
  <c r="F13"/>
  <c r="G13"/>
  <c r="C15" l="1"/>
  <c r="C13" s="1"/>
  <c r="K15" i="10"/>
  <c r="L15"/>
  <c r="M15"/>
  <c r="J20" l="1"/>
  <c r="J19" s="1"/>
  <c r="K20"/>
  <c r="K19" s="1"/>
  <c r="L20"/>
  <c r="L19" s="1"/>
  <c r="M20"/>
  <c r="M19" s="1"/>
  <c r="I20"/>
  <c r="I19" s="1"/>
  <c r="J15"/>
  <c r="K14"/>
  <c r="L14"/>
  <c r="I14"/>
  <c r="I12" l="1"/>
  <c r="I13"/>
  <c r="K12"/>
  <c r="K13"/>
  <c r="M13"/>
  <c r="M14"/>
  <c r="M12" s="1"/>
  <c r="L12"/>
  <c r="L13"/>
  <c r="J13"/>
  <c r="J14"/>
  <c r="J12" s="1"/>
  <c r="H14" i="1" l="1"/>
  <c r="F14"/>
  <c r="J14" l="1"/>
  <c r="G15"/>
  <c r="G14"/>
  <c r="D21"/>
  <c r="D33" s="1"/>
</calcChain>
</file>

<file path=xl/comments1.xml><?xml version="1.0" encoding="utf-8"?>
<comments xmlns="http://schemas.openxmlformats.org/spreadsheetml/2006/main">
  <authors>
    <author>1</author>
  </authors>
  <commentList>
    <comment ref="G21" authorId="0">
      <text>
        <r>
          <rPr>
            <sz val="9"/>
            <color indexed="81"/>
            <rFont val="Tahoma"/>
            <family val="2"/>
            <charset val="204"/>
          </rPr>
          <t>1. Помещение по ул. Арбузова, д. 86, стр. 1, пом. 4 "А";
2. Здание бани по ул. Чехова, д. 11 "Б".</t>
        </r>
      </text>
    </comment>
  </commentList>
</comments>
</file>

<file path=xl/sharedStrings.xml><?xml version="1.0" encoding="utf-8"?>
<sst xmlns="http://schemas.openxmlformats.org/spreadsheetml/2006/main" count="353" uniqueCount="209">
  <si>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</si>
  <si>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</si>
  <si>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</si>
  <si>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</si>
  <si>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</si>
  <si>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</si>
  <si>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</si>
  <si>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</si>
  <si>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</si>
  <si>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</si>
  <si>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</si>
  <si>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</si>
  <si>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</si>
  <si>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</si>
  <si>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</si>
  <si>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</si>
  <si>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</si>
  <si>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</si>
  <si>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</si>
  <si>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</si>
  <si>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</si>
  <si>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</si>
  <si>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</si>
  <si>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</si>
  <si>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</si>
  <si>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</si>
  <si>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</si>
  <si>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</si>
  <si>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</si>
  <si>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</si>
  <si>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</si>
  <si>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</si>
  <si>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</si>
  <si>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</si>
  <si>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</si>
  <si>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</si>
  <si>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</si>
  <si>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</si>
  <si>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</si>
  <si>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</si>
  <si>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</si>
  <si>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</si>
  <si>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</si>
  <si>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</si>
  <si>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</si>
  <si>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</si>
  <si>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</si>
  <si>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</si>
  <si>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</si>
  <si>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</si>
  <si>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</si>
  <si>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</si>
  <si>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</si>
  <si>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</si>
  <si>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</si>
  <si>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</si>
  <si>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</si>
  <si>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</si>
  <si>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</si>
  <si>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</si>
  <si>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</si>
  <si>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</si>
  <si>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</si>
  <si>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</si>
  <si>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</si>
  <si>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3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</si>
  <si>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</si>
  <si>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</si>
  <si>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</si>
  <si>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</si>
  <si>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</si>
  <si>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</si>
  <si>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</si>
  <si>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</si>
  <si>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</si>
  <si>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</si>
  <si>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</si>
  <si>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</si>
  <si>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</si>
  <si>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</si>
  <si>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</si>
  <si>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</si>
  <si>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</si>
  <si>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</si>
  <si>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</si>
  <si>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</si>
  <si>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</si>
  <si>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</si>
  <si>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</si>
  <si>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</si>
  <si>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</si>
  <si>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</si>
  <si>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Подпрограмма 1 «Управление и распоряжение муниципальным имуществом города Назарово»</t>
  </si>
  <si>
    <t>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</si>
  <si>
    <t>Количество объектов муниципального имущества, предоставленных в порядке приватизации (ежегодно)</t>
  </si>
  <si>
    <t>Количество исковых заявлений (претензионных писем) о взыскании задолженности по арендной плате за муниципальное имущество (ежегодно)</t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</si>
  <si>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</t>
    </r>
  </si>
  <si>
    <t>%</t>
  </si>
  <si>
    <t>Х</t>
  </si>
  <si>
    <t>объект</t>
  </si>
  <si>
    <t>Цель 1: Развитие системы управления и эффективного использования муниципальной собственностью, направленной  на укрепление доходной базы бюджета муниципального образования</t>
  </si>
  <si>
    <t>Задача 1   Совершенствование системы учета объектов муниципального имущества;
Задача 2   Обеспечение эффективности управления  муниципальным имуществом и формирование его  оптимального состава, структуры и повышения доходов от его использования;                                                                                                                                                                                                                                                                                    Задача 3   Повышение претензионно-исковой работы по взиманию задолженности по арендной плате за муниципальное имущество.</t>
  </si>
  <si>
    <t>Цель 2  Развитие системы управления и эффективного использования  земельными ресурсами, направленной  на укрепление доходной базы бюджета муниципального образования</t>
  </si>
  <si>
    <t>тыс. руб.</t>
  </si>
  <si>
    <t>иск, претензионное письмо</t>
  </si>
  <si>
    <t>Задача  1 Совершенствование системы учета земельных участков на территории города; 
Задача  2 Создание эффективной системы использования земель муниципального образования и повышения доходов от их использования; 
Задача  3 Повышение претензионно-исковой работы по взиманию задолженности за аренду  земельных участков.</t>
  </si>
  <si>
    <t>Подпрограмма 2.  «Эффективное управление и распоряжение земельными ресурсами города Назарово»</t>
  </si>
  <si>
    <t>Количество земельных участков, на которых  выполнены кадастровые работы (ежегодно)</t>
  </si>
  <si>
    <t>Количество земельных участков, на которых  проведена оценка  независимой рыночной стоимости (ежегодно)</t>
  </si>
  <si>
    <t>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</si>
  <si>
    <t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</t>
  </si>
  <si>
    <t>Количество исковых заявлений о взыскании задолженности по арендной плате за земельные участки (ежегодно)</t>
  </si>
  <si>
    <t>иск</t>
  </si>
  <si>
    <t>ОСиЗ</t>
  </si>
  <si>
    <t>1.1.</t>
  </si>
  <si>
    <t>1.1.1.</t>
  </si>
  <si>
    <t>1.1.2.</t>
  </si>
  <si>
    <t>1.1.3.</t>
  </si>
  <si>
    <t>2.1.</t>
  </si>
  <si>
    <t>ФУ</t>
  </si>
  <si>
    <t>ОСиЗ, юридический отдел</t>
  </si>
  <si>
    <t>Всего</t>
  </si>
  <si>
    <t>Администрация города Назарово</t>
  </si>
  <si>
    <t>Техническая инвентаризация и кадастровые работы</t>
  </si>
  <si>
    <t>Абонемент на лицензионное обслуживание ПК «БАРС-Аренда» «БАРС-Реестр»</t>
  </si>
  <si>
    <t>Определение рыночной стоимости объектов недвижимости</t>
  </si>
  <si>
    <t xml:space="preserve">Выполнение кадастровых работ </t>
  </si>
  <si>
    <t>1.2.</t>
  </si>
  <si>
    <t>тыс.руб.</t>
  </si>
  <si>
    <t>Обслуживание ООО "Центр Информационных Технологий БАРС" программы «БАРС-Аренда» и «БАРС-Реестр»</t>
  </si>
  <si>
    <t>Получение отчетов о рыночной стоимости объектов недвижимости позволит сдать в аренду или продать свободное недвижимое имущество</t>
  </si>
  <si>
    <t>Получение отчетов о рыночной стоимости земельных участков позволит выставить их на продажу по аукциону</t>
  </si>
  <si>
    <t>Управление и распоряжение  муниципальным имуществом города Назарово</t>
  </si>
  <si>
    <t>Мероприятие 1.3</t>
  </si>
  <si>
    <t>Подпрограмма 2</t>
  </si>
  <si>
    <t>Эффективное управление и распоряжение земельными ресурсами города Назарово</t>
  </si>
  <si>
    <t>Мероприятие 2.1</t>
  </si>
  <si>
    <t>Мероприятие 2.2</t>
  </si>
  <si>
    <t>0113</t>
  </si>
  <si>
    <t>0412</t>
  </si>
  <si>
    <t>По действующему законодательству без наличия отчета о рыночной стоимости объекта невозможно выставить на торги свободное недвижимое имущество на продажу или сдать в аренду</t>
  </si>
  <si>
    <t>Отсутствие лицензионного обслуживания ПК «БАРС-Аренда» «БАРС-Реестр» затруднит работу отдела в данной программе</t>
  </si>
  <si>
    <t xml:space="preserve">Первый отчетный
финансовый год
2014
</t>
  </si>
  <si>
    <t xml:space="preserve">Второй отчетный
финансовый год
2015
</t>
  </si>
  <si>
    <t xml:space="preserve">Текущий
финансовый год
2016
</t>
  </si>
  <si>
    <t xml:space="preserve">Первый год
 планового периода
2017
</t>
  </si>
  <si>
    <t>Первый отчетный
финансовый год
2014</t>
  </si>
  <si>
    <t>№    п/п</t>
  </si>
  <si>
    <t>2.2.</t>
  </si>
  <si>
    <t>2.3.</t>
  </si>
  <si>
    <t>3.1.</t>
  </si>
  <si>
    <t>3.2.</t>
  </si>
  <si>
    <t>4.1.</t>
  </si>
  <si>
    <t>4.2.</t>
  </si>
  <si>
    <t>4.3.</t>
  </si>
  <si>
    <t>4.4.</t>
  </si>
  <si>
    <t>к  муниципальной программе</t>
  </si>
  <si>
    <t>Подпрограмма 1 Управление и распоряжение  муниципальным имуществом города Назарово</t>
  </si>
  <si>
    <t>Подпрограмма 2 Эффективное управление и распоряжение земельными ресурсами города Назарово</t>
  </si>
  <si>
    <r>
      <t>Всего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</si>
  <si>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Подпрограмма 1 Управление и распоряжение муниципальным имуществом города Назарово, всего</t>
  </si>
  <si>
    <t>Подпрограмма 2 Эффективное управление и распоряжение земельными ресурсами города Назарово, всего</t>
  </si>
  <si>
    <t>По действующему законодательству без наличия отчета о рыночной стоимости земельного участка невозможно провести аукцион по продаже права аренды земельных участков.</t>
  </si>
  <si>
    <t>Проведение кадастровых работ на земельные участки</t>
  </si>
  <si>
    <t>По действующему законодательству без наличия кадастрового паспорта на земельный участок невозможно провести аукцион по продаже права аренды земельного участка</t>
  </si>
  <si>
    <t>1.3.</t>
  </si>
  <si>
    <r>
      <rPr>
        <b/>
        <sz val="10"/>
        <color rgb="FF000000"/>
        <rFont val="Times New Roman"/>
        <family val="1"/>
        <charset val="204"/>
      </rPr>
      <t>Целевой показатель 2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аренды муниципального имущества</t>
    </r>
  </si>
  <si>
    <r>
      <rPr>
        <b/>
        <sz val="10"/>
        <color rgb="FF000000"/>
        <rFont val="Times New Roman"/>
        <family val="1"/>
        <charset val="204"/>
      </rPr>
      <t>Целевой показатель 3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продажи муниципального имущества</t>
    </r>
  </si>
  <si>
    <r>
      <t xml:space="preserve">Целевой показатель 4
</t>
    </r>
    <r>
      <rPr>
        <sz val="10"/>
        <rFont val="Times New Roman"/>
        <family val="1"/>
        <charset val="204"/>
      </rPr>
      <t>Доходы бюджета в виде поступлений от арендной платы за землю</t>
    </r>
  </si>
  <si>
    <r>
      <t xml:space="preserve">Целевой показатель 5
</t>
    </r>
    <r>
      <rPr>
        <sz val="10"/>
        <rFont val="Times New Roman"/>
        <family val="1"/>
        <charset val="204"/>
      </rPr>
      <t>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</t>
    </r>
  </si>
  <si>
    <t xml:space="preserve">Изготовление кадастровых паспортов на объекты недвижимости для дальнейшей регистрации на них права муниципальной собственности </t>
  </si>
  <si>
    <t>Отсутствие кадастровых паспортов не позволит осуществить государственную регистрацию права собственности на муниципальные объекты недвижимости</t>
  </si>
  <si>
    <t>Абонемент на лицензионное обслуживание программных продуктов ПМ «БАРС-Аренда+Реестр»</t>
  </si>
  <si>
    <r>
      <rPr>
        <i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  </r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</si>
  <si>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выполнены кадастровые работы (ежегодно)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 xml:space="preserve"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
</t>
    </r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</si>
  <si>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объектов.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проведена оценка  независимой рыночной стоимости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</si>
  <si>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исковых заявлений (претензионных писем) о взыскании задолженности по арендной плате за муниципальное имущество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исковых заявлений о взыскании задолженности по арендной плате за земельные участки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</si>
  <si>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color rgb="FF0070C0"/>
        <rFont val="Times New Roman"/>
        <family val="1"/>
        <charset val="204"/>
      </rPr>
      <t/>
    </r>
  </si>
  <si>
    <t>1210041410</t>
  </si>
  <si>
    <r>
      <rPr>
        <sz val="10"/>
        <color rgb="FF0070C0"/>
        <rFont val="Times New Roman"/>
        <family val="1"/>
        <charset val="204"/>
      </rPr>
      <t>Отчетный  год</t>
    </r>
    <r>
      <rPr>
        <sz val="10"/>
        <rFont val="Times New Roman"/>
        <family val="1"/>
        <charset val="204"/>
      </rPr>
      <t xml:space="preserve">
2016
</t>
    </r>
  </si>
  <si>
    <r>
      <rPr>
        <b/>
        <sz val="12"/>
        <color theme="1"/>
        <rFont val="Times New Roman"/>
        <family val="1"/>
        <charset val="204"/>
      </rPr>
      <t xml:space="preserve">Примечание: </t>
    </r>
    <r>
      <rPr>
        <sz val="12"/>
        <color theme="1"/>
        <rFont val="Times New Roman"/>
        <family val="1"/>
        <charset val="204"/>
      </rPr>
      <t>в  муниципальной программе «Управление муниципальным имуществом и земельными ресурсами» муниципальные задания на оказание услуг  учреждением  не осуществляются/ не  включенны.</t>
    </r>
  </si>
  <si>
    <t>Решение Назаровского городского Совета депутатов</t>
  </si>
  <si>
    <t>"Об утверждении положения об арендной плате за землю в городе Назарово и определении значений коэффициентов К1, К2 и К3, применяемых при определении арендной платы за использование земельных участков, государственная собственность на которые не разграничена»</t>
  </si>
  <si>
    <t xml:space="preserve">Первый год
 планового периода
2019
</t>
  </si>
  <si>
    <t xml:space="preserve">Второй год
 планового периода
2020
</t>
  </si>
  <si>
    <t>Объекты капитального строительства, включенные в  муниципальную программу «Управление муниципальным имуществом и земельными ресурсами » на плановый период 2019-2020гг. отсутствуют.</t>
  </si>
  <si>
    <t xml:space="preserve">Отчетный  год
2018
</t>
  </si>
  <si>
    <t xml:space="preserve">Очередной  финансовый год
 2019
</t>
  </si>
  <si>
    <t xml:space="preserve">Первый год
 планового периода
2020
</t>
  </si>
  <si>
    <t xml:space="preserve">Второй год
 планового периода
2021
</t>
  </si>
  <si>
    <t>январь 2019г. январь 2020г. январь 2021г.</t>
  </si>
  <si>
    <t>декабрь 2019г. декабрь 2020г. декабрь 2021г.</t>
  </si>
  <si>
    <t>1 квартал 2019 г.</t>
  </si>
  <si>
    <t>2 квартал 2019 г.</t>
  </si>
  <si>
    <t>4 квартал 2019 г.</t>
  </si>
  <si>
    <t>"О внесении изменений в решение Назаровского городского Совета депутатов «Об утверждении прогнозного плана приватизации муниципального имущества города Назарово на 2019 год  и плановый период 2020-2021 годы»"</t>
  </si>
  <si>
    <t>«Об утверждении прогнозного плана приватизации муниципального имущества города Назарово на 2020 год и плановый период 2021-2022 годы»</t>
  </si>
  <si>
    <t xml:space="preserve">Третий год
 планового периода
2021
</t>
  </si>
  <si>
    <r>
      <t xml:space="preserve">Третий год
 планового периода
</t>
    </r>
    <r>
      <rPr>
        <sz val="10"/>
        <color rgb="FF0070C0"/>
        <rFont val="Times New Roman"/>
        <family val="1"/>
        <charset val="204"/>
      </rPr>
      <t>2021</t>
    </r>
    <r>
      <rPr>
        <sz val="10"/>
        <rFont val="Times New Roman"/>
        <family val="1"/>
        <charset val="204"/>
      </rPr>
      <t xml:space="preserve">
</t>
    </r>
  </si>
  <si>
    <r>
      <t xml:space="preserve">Второй год
 планового периода
</t>
    </r>
    <r>
      <rPr>
        <sz val="10"/>
        <color rgb="FF0070C0"/>
        <rFont val="Times New Roman"/>
        <family val="1"/>
        <charset val="204"/>
      </rPr>
      <t>2020</t>
    </r>
    <r>
      <rPr>
        <sz val="10"/>
        <rFont val="Times New Roman"/>
        <family val="1"/>
        <charset val="204"/>
      </rPr>
      <t xml:space="preserve">
</t>
    </r>
  </si>
  <si>
    <r>
      <t xml:space="preserve">Первый год
 планового периода
</t>
    </r>
    <r>
      <rPr>
        <sz val="10"/>
        <color rgb="FF0070C0"/>
        <rFont val="Times New Roman"/>
        <family val="1"/>
        <charset val="204"/>
      </rPr>
      <t>2019</t>
    </r>
    <r>
      <rPr>
        <sz val="10"/>
        <rFont val="Times New Roman"/>
        <family val="1"/>
        <charset val="204"/>
      </rPr>
      <t xml:space="preserve">
</t>
    </r>
  </si>
  <si>
    <r>
      <t xml:space="preserve">Объем капитальных вложений на </t>
    </r>
    <r>
      <rPr>
        <sz val="11"/>
        <color rgb="FF0070C0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</si>
  <si>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r>
      <t xml:space="preserve">Объем капитальных вложений на </t>
    </r>
    <r>
      <rPr>
        <sz val="11"/>
        <color rgb="FF0070C0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год</t>
    </r>
  </si>
  <si>
    <r>
      <t xml:space="preserve">Объем капитальных вложений на </t>
    </r>
    <r>
      <rPr>
        <sz val="11"/>
        <color rgb="FF0070C0"/>
        <rFont val="Times New Roman"/>
        <family val="1"/>
        <charset val="204"/>
      </rPr>
      <t>2021</t>
    </r>
    <r>
      <rPr>
        <sz val="11"/>
        <rFont val="Times New Roman"/>
        <family val="1"/>
        <charset val="204"/>
      </rPr>
      <t xml:space="preserve"> год</t>
    </r>
  </si>
  <si>
    <r>
      <t xml:space="preserve">объектов капитального строительства на текущий финансовый </t>
    </r>
    <r>
      <rPr>
        <sz val="12"/>
        <color rgb="FF0070C0"/>
        <rFont val="Times New Roman"/>
        <family val="1"/>
        <charset val="204"/>
      </rPr>
      <t>2019</t>
    </r>
    <r>
      <rPr>
        <sz val="12"/>
        <color theme="1"/>
        <rFont val="Times New Roman"/>
        <family val="1"/>
        <charset val="204"/>
      </rPr>
      <t xml:space="preserve"> год</t>
    </r>
  </si>
  <si>
    <r>
      <t>Муниципальная программа "Управление муниципальным имуществом и земельными ресурсами" на</t>
    </r>
    <r>
      <rPr>
        <b/>
        <sz val="11"/>
        <color rgb="FF0070C0"/>
        <rFont val="Times New Roman"/>
        <family val="1"/>
        <charset val="204"/>
      </rPr>
      <t xml:space="preserve"> 2019</t>
    </r>
    <r>
      <rPr>
        <b/>
        <sz val="11"/>
        <rFont val="Times New Roman"/>
        <family val="1"/>
        <charset val="204"/>
      </rPr>
      <t xml:space="preserve"> год и плановый   период </t>
    </r>
    <r>
      <rPr>
        <b/>
        <sz val="11"/>
        <color rgb="FF0070C0"/>
        <rFont val="Times New Roman"/>
        <family val="1"/>
        <charset val="204"/>
      </rPr>
      <t xml:space="preserve">2020-2021 </t>
    </r>
    <r>
      <rPr>
        <b/>
        <sz val="11"/>
        <rFont val="Times New Roman"/>
        <family val="1"/>
        <charset val="204"/>
      </rPr>
      <t>годов, всего</t>
    </r>
  </si>
  <si>
    <t>"Управление муниципальным имуществом и земельными ресурсами "на 2019 год и плановый   период 2020-2021 годов</t>
  </si>
  <si>
    <r>
      <t xml:space="preserve">Муниципальная программа "Управление муниципальным имуществом и земельными ресурсами" на 2019 год и плановый период </t>
    </r>
    <r>
      <rPr>
        <b/>
        <sz val="12"/>
        <color rgb="FF0070C0"/>
        <rFont val="Times New Roman"/>
        <family val="1"/>
        <charset val="204"/>
      </rPr>
      <t>2020-2021 годов</t>
    </r>
  </si>
  <si>
    <t>Объекты капитального строительства, включенные в  муниципальную программу "Управление муниципальным имуществом и земельными ресурсами"  на 2019г. отсутствуют.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</si>
</sst>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vertAlign val="superscript"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227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2" fontId="1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7" xfId="0" applyFont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1" fillId="5" borderId="1" xfId="0" applyFont="1" applyFill="1" applyBorder="1" applyAlignment="1">
      <alignment vertical="top" wrapText="1"/>
    </xf>
    <xf numFmtId="4" fontId="14" fillId="0" borderId="1" xfId="0" applyNumberFormat="1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top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top" wrapText="1"/>
    </xf>
    <xf numFmtId="0" fontId="17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4" fontId="20" fillId="4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2" fontId="20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 wrapText="1"/>
    </xf>
    <xf numFmtId="2" fontId="20" fillId="5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2" fontId="0" fillId="0" borderId="0" xfId="0" applyNumberFormat="1"/>
    <xf numFmtId="2" fontId="2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3" fontId="11" fillId="6" borderId="1" xfId="0" applyNumberFormat="1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center" wrapText="1"/>
    </xf>
    <xf numFmtId="0" fontId="2" fillId="0" borderId="0" xfId="0" applyFont="1" applyAlignme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/>
    <xf numFmtId="0" fontId="15" fillId="0" borderId="0" xfId="0" applyFont="1" applyFill="1" applyAlignment="1">
      <alignment horizontal="center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 vertical="center" wrapText="1"/>
    </xf>
    <xf numFmtId="0" fontId="6" fillId="0" borderId="0" xfId="0" applyFont="1" applyAlignment="1"/>
    <xf numFmtId="0" fontId="2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2" fontId="2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left" indent="15"/>
    </xf>
    <xf numFmtId="0" fontId="23" fillId="0" borderId="0" xfId="0" applyFont="1" applyAlignment="1">
      <alignment horizontal="center"/>
    </xf>
    <xf numFmtId="0" fontId="20" fillId="0" borderId="0" xfId="0" applyFont="1"/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left" vertical="top" wrapText="1" indent="1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 indent="1"/>
    </xf>
    <xf numFmtId="0" fontId="23" fillId="0" borderId="0" xfId="0" applyFont="1" applyBorder="1" applyAlignment="1">
      <alignment horizontal="justify" vertical="top" wrapText="1"/>
    </xf>
    <xf numFmtId="0" fontId="20" fillId="4" borderId="1" xfId="0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2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3" xfId="0" applyFont="1" applyFill="1" applyBorder="1" applyAlignment="1">
      <alignment horizontal="left" vertical="top" wrapText="1"/>
    </xf>
    <xf numFmtId="0" fontId="17" fillId="5" borderId="4" xfId="0" applyFont="1" applyFill="1" applyBorder="1" applyAlignment="1">
      <alignment horizontal="left" vertical="top" wrapText="1"/>
    </xf>
    <xf numFmtId="0" fontId="17" fillId="5" borderId="5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17" fillId="5" borderId="3" xfId="0" applyFont="1" applyFill="1" applyBorder="1" applyAlignment="1">
      <alignment vertical="top" wrapText="1"/>
    </xf>
    <xf numFmtId="0" fontId="17" fillId="5" borderId="5" xfId="0" applyFont="1" applyFill="1" applyBorder="1" applyAlignment="1">
      <alignment vertical="top" wrapText="1"/>
    </xf>
    <xf numFmtId="0" fontId="16" fillId="4" borderId="3" xfId="0" applyFont="1" applyFill="1" applyBorder="1" applyAlignment="1">
      <alignment horizontal="left" vertical="top" wrapText="1"/>
    </xf>
    <xf numFmtId="0" fontId="16" fillId="4" borderId="4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3" fillId="0" borderId="0" xfId="0" applyFont="1" applyAlignment="1">
      <alignment horizontal="center"/>
    </xf>
    <xf numFmtId="0" fontId="23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CC99FF"/>
      <color rgb="FF99FFCC"/>
      <color rgb="FFCCFF3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view="pageBreakPreview" topLeftCell="A7" zoomScaleNormal="140" zoomScaleSheetLayoutView="100" workbookViewId="0">
      <selection activeCell="L22" sqref="L22"/>
    </sheetView>
  </sheetViews>
  <sheetFormatPr defaultRowHeight="15"/>
  <cols>
    <col min="1" max="1" width="4.85546875" style="62" customWidth="1"/>
    <col min="2" max="2" width="42" customWidth="1"/>
    <col min="3" max="3" width="9.5703125" customWidth="1"/>
    <col min="4" max="4" width="12.85546875" customWidth="1"/>
    <col min="5" max="5" width="13.42578125" customWidth="1"/>
    <col min="6" max="6" width="15" hidden="1" customWidth="1"/>
    <col min="7" max="7" width="14.7109375" hidden="1" customWidth="1"/>
    <col min="8" max="8" width="16.42578125" hidden="1" customWidth="1"/>
    <col min="9" max="9" width="17.140625" customWidth="1"/>
    <col min="10" max="10" width="18" customWidth="1"/>
    <col min="11" max="11" width="19.5703125" customWidth="1"/>
    <col min="12" max="12" width="20.5703125" customWidth="1"/>
  </cols>
  <sheetData>
    <row r="1" spans="1:12" ht="15.75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15.75">
      <c r="A2" s="171" t="s">
        <v>156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ht="15.75" hidden="1">
      <c r="A3" s="58"/>
    </row>
    <row r="4" spans="1:12" ht="15" customHeight="1">
      <c r="A4" s="58"/>
    </row>
    <row r="5" spans="1:12" s="2" customFormat="1" ht="15.75">
      <c r="A5" s="182" t="s">
        <v>1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</row>
    <row r="6" spans="1:12" s="2" customFormat="1" ht="15.75">
      <c r="A6" s="182" t="s">
        <v>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</row>
    <row r="7" spans="1:12" s="2" customFormat="1" ht="15.7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12" s="2" customFormat="1" ht="6" customHeight="1">
      <c r="A8" s="58"/>
    </row>
    <row r="9" spans="1:12" s="2" customFormat="1" ht="13.5" customHeight="1">
      <c r="A9" s="170" t="s">
        <v>147</v>
      </c>
      <c r="B9" s="183" t="s">
        <v>5</v>
      </c>
      <c r="C9" s="183" t="s">
        <v>6</v>
      </c>
      <c r="D9" s="183" t="s">
        <v>7</v>
      </c>
      <c r="E9" s="183" t="s">
        <v>8</v>
      </c>
      <c r="F9" s="181" t="s">
        <v>9</v>
      </c>
      <c r="G9" s="181"/>
      <c r="H9" s="181"/>
      <c r="I9" s="181"/>
      <c r="J9" s="181"/>
      <c r="K9" s="181"/>
      <c r="L9" s="181"/>
    </row>
    <row r="10" spans="1:12" s="2" customFormat="1" ht="37.5" customHeight="1">
      <c r="A10" s="170"/>
      <c r="B10" s="183"/>
      <c r="C10" s="183"/>
      <c r="D10" s="183"/>
      <c r="E10" s="183"/>
      <c r="F10" s="75" t="s">
        <v>142</v>
      </c>
      <c r="G10" s="76" t="s">
        <v>143</v>
      </c>
      <c r="H10" s="76" t="s">
        <v>179</v>
      </c>
      <c r="I10" s="76" t="s">
        <v>186</v>
      </c>
      <c r="J10" s="76" t="s">
        <v>187</v>
      </c>
      <c r="K10" s="76" t="s">
        <v>188</v>
      </c>
      <c r="L10" s="76" t="s">
        <v>189</v>
      </c>
    </row>
    <row r="11" spans="1:12" s="2" customFormat="1" ht="15.75">
      <c r="A11" s="116">
        <v>1</v>
      </c>
      <c r="B11" s="97">
        <v>2</v>
      </c>
      <c r="C11" s="97">
        <v>3</v>
      </c>
      <c r="D11" s="97">
        <v>4</v>
      </c>
      <c r="E11" s="97">
        <v>5</v>
      </c>
      <c r="F11" s="116">
        <v>6</v>
      </c>
      <c r="G11" s="97">
        <v>7</v>
      </c>
      <c r="H11" s="97">
        <v>6</v>
      </c>
      <c r="I11" s="97">
        <v>7</v>
      </c>
      <c r="J11" s="97">
        <v>8</v>
      </c>
      <c r="K11" s="110">
        <v>9</v>
      </c>
      <c r="L11" s="126"/>
    </row>
    <row r="12" spans="1:12" s="2" customFormat="1" ht="15.75" customHeight="1">
      <c r="A12" s="165" t="s">
        <v>207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7"/>
    </row>
    <row r="13" spans="1:12" s="2" customFormat="1" ht="30" customHeight="1">
      <c r="A13" s="93">
        <v>1</v>
      </c>
      <c r="B13" s="172" t="s">
        <v>100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4"/>
    </row>
    <row r="14" spans="1:12" s="2" customFormat="1" ht="39" customHeight="1">
      <c r="A14" s="168" t="s">
        <v>114</v>
      </c>
      <c r="B14" s="163" t="s">
        <v>96</v>
      </c>
      <c r="C14" s="28" t="s">
        <v>97</v>
      </c>
      <c r="D14" s="168" t="s">
        <v>98</v>
      </c>
      <c r="E14" s="114" t="s">
        <v>113</v>
      </c>
      <c r="F14" s="29">
        <f>F15/2192*100</f>
        <v>50.866788321167888</v>
      </c>
      <c r="G14" s="29">
        <f>G15/2188*100</f>
        <v>51.828153564899452</v>
      </c>
      <c r="H14" s="30">
        <f>H15/2193*100</f>
        <v>52.211582307341544</v>
      </c>
      <c r="I14" s="30">
        <f>I15/2187*100</f>
        <v>54.320987654320987</v>
      </c>
      <c r="J14" s="30">
        <f>J15/2193*100</f>
        <v>54.856361149110811</v>
      </c>
      <c r="K14" s="30">
        <f>K15/2193*100</f>
        <v>55.540355677154587</v>
      </c>
      <c r="L14" s="30">
        <f>L15/2193*100</f>
        <v>56.224350205198363</v>
      </c>
    </row>
    <row r="15" spans="1:12" s="2" customFormat="1" ht="27" customHeight="1">
      <c r="A15" s="169"/>
      <c r="B15" s="164"/>
      <c r="C15" s="28" t="s">
        <v>99</v>
      </c>
      <c r="D15" s="169"/>
      <c r="E15" s="114" t="s">
        <v>113</v>
      </c>
      <c r="F15" s="29">
        <v>1115</v>
      </c>
      <c r="G15" s="29">
        <f>1132+2</f>
        <v>1134</v>
      </c>
      <c r="H15" s="30">
        <v>1145</v>
      </c>
      <c r="I15" s="29">
        <f>1179+9</f>
        <v>1188</v>
      </c>
      <c r="J15" s="30">
        <f>1188+15</f>
        <v>1203</v>
      </c>
      <c r="K15" s="30">
        <f>J15+15</f>
        <v>1218</v>
      </c>
      <c r="L15" s="30">
        <f>K15+15</f>
        <v>1233</v>
      </c>
    </row>
    <row r="16" spans="1:12" s="2" customFormat="1" ht="38.25">
      <c r="A16" s="114" t="s">
        <v>127</v>
      </c>
      <c r="B16" s="24" t="s">
        <v>166</v>
      </c>
      <c r="C16" s="28" t="s">
        <v>128</v>
      </c>
      <c r="D16" s="114" t="s">
        <v>98</v>
      </c>
      <c r="E16" s="114" t="s">
        <v>119</v>
      </c>
      <c r="F16" s="29">
        <f>2655</f>
        <v>2655</v>
      </c>
      <c r="G16" s="29">
        <f>2959</f>
        <v>2959</v>
      </c>
      <c r="H16" s="39">
        <f>1600</f>
        <v>1600</v>
      </c>
      <c r="I16" s="162">
        <f>(1924608.73+164922.96)/1000</f>
        <v>2089.5316899999998</v>
      </c>
      <c r="J16" s="39">
        <v>2500</v>
      </c>
      <c r="K16" s="39">
        <v>2500</v>
      </c>
      <c r="L16" s="39">
        <v>2500</v>
      </c>
    </row>
    <row r="17" spans="1:12" s="2" customFormat="1" ht="38.25">
      <c r="A17" s="96" t="s">
        <v>165</v>
      </c>
      <c r="B17" s="24" t="s">
        <v>167</v>
      </c>
      <c r="C17" s="28" t="s">
        <v>128</v>
      </c>
      <c r="D17" s="114" t="s">
        <v>98</v>
      </c>
      <c r="E17" s="114" t="s">
        <v>119</v>
      </c>
      <c r="F17" s="29">
        <v>3667</v>
      </c>
      <c r="G17" s="29">
        <v>609</v>
      </c>
      <c r="H17" s="124">
        <f>7500-1000+1400+5900</f>
        <v>13800</v>
      </c>
      <c r="I17" s="162">
        <f>2788787.39/1000</f>
        <v>2788.78739</v>
      </c>
      <c r="J17" s="39">
        <v>2500</v>
      </c>
      <c r="K17" s="39">
        <v>2500</v>
      </c>
      <c r="L17" s="39">
        <v>2500</v>
      </c>
    </row>
    <row r="18" spans="1:12" s="2" customFormat="1" ht="42" customHeight="1">
      <c r="A18" s="94">
        <v>2</v>
      </c>
      <c r="B18" s="175" t="s">
        <v>101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7"/>
    </row>
    <row r="19" spans="1:12" s="2" customFormat="1" ht="15.75" customHeight="1">
      <c r="A19" s="178" t="s">
        <v>92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80"/>
    </row>
    <row r="20" spans="1:12" s="2" customFormat="1" ht="76.5">
      <c r="A20" s="114" t="s">
        <v>118</v>
      </c>
      <c r="B20" s="25" t="s">
        <v>93</v>
      </c>
      <c r="C20" s="28" t="s">
        <v>99</v>
      </c>
      <c r="D20" s="31">
        <f>0.2</f>
        <v>0.2</v>
      </c>
      <c r="E20" s="114" t="s">
        <v>113</v>
      </c>
      <c r="F20" s="32">
        <v>48</v>
      </c>
      <c r="G20" s="32">
        <v>15</v>
      </c>
      <c r="H20" s="30">
        <v>15</v>
      </c>
      <c r="I20" s="32">
        <v>9</v>
      </c>
      <c r="J20" s="30">
        <v>15</v>
      </c>
      <c r="K20" s="30">
        <v>15</v>
      </c>
      <c r="L20" s="30">
        <v>15</v>
      </c>
    </row>
    <row r="21" spans="1:12" s="2" customFormat="1" ht="38.25">
      <c r="A21" s="114" t="s">
        <v>148</v>
      </c>
      <c r="B21" s="26" t="s">
        <v>94</v>
      </c>
      <c r="C21" s="28" t="s">
        <v>99</v>
      </c>
      <c r="D21" s="31">
        <f>0.2</f>
        <v>0.2</v>
      </c>
      <c r="E21" s="114" t="s">
        <v>113</v>
      </c>
      <c r="F21" s="32">
        <v>6</v>
      </c>
      <c r="G21" s="32">
        <v>5</v>
      </c>
      <c r="H21" s="125">
        <v>8</v>
      </c>
      <c r="I21" s="32">
        <f>1+1</f>
        <v>2</v>
      </c>
      <c r="J21" s="30">
        <v>2</v>
      </c>
      <c r="K21" s="30">
        <v>2</v>
      </c>
      <c r="L21" s="30">
        <v>2</v>
      </c>
    </row>
    <row r="22" spans="1:12" s="2" customFormat="1" ht="51">
      <c r="A22" s="149" t="s">
        <v>149</v>
      </c>
      <c r="B22" s="25" t="s">
        <v>95</v>
      </c>
      <c r="C22" s="34" t="s">
        <v>104</v>
      </c>
      <c r="D22" s="31">
        <v>0.08</v>
      </c>
      <c r="E22" s="114" t="s">
        <v>120</v>
      </c>
      <c r="F22" s="32">
        <v>3</v>
      </c>
      <c r="G22" s="32">
        <v>3</v>
      </c>
      <c r="H22" s="33">
        <v>2</v>
      </c>
      <c r="I22" s="32">
        <v>1</v>
      </c>
      <c r="J22" s="33">
        <v>2</v>
      </c>
      <c r="K22" s="33">
        <v>2</v>
      </c>
      <c r="L22" s="30">
        <v>2</v>
      </c>
    </row>
    <row r="23" spans="1:12" ht="30" customHeight="1">
      <c r="A23" s="95">
        <v>3</v>
      </c>
      <c r="B23" s="172" t="s">
        <v>102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4"/>
    </row>
    <row r="24" spans="1:12" ht="38.25">
      <c r="A24" s="98" t="s">
        <v>150</v>
      </c>
      <c r="B24" s="35" t="s">
        <v>168</v>
      </c>
      <c r="C24" s="28" t="s">
        <v>103</v>
      </c>
      <c r="D24" s="36" t="s">
        <v>98</v>
      </c>
      <c r="E24" s="114" t="s">
        <v>119</v>
      </c>
      <c r="F24" s="37">
        <v>41682.239999999998</v>
      </c>
      <c r="G24" s="29">
        <v>47075</v>
      </c>
      <c r="H24" s="38">
        <v>39919.339999999997</v>
      </c>
      <c r="I24" s="162">
        <f>(8366354.19/1000)</f>
        <v>8366.35419</v>
      </c>
      <c r="J24" s="38">
        <v>10553.77</v>
      </c>
      <c r="K24" s="38">
        <v>10553.77</v>
      </c>
      <c r="L24" s="38">
        <v>10553.77</v>
      </c>
    </row>
    <row r="25" spans="1:12" ht="63.75">
      <c r="A25" s="98" t="s">
        <v>151</v>
      </c>
      <c r="B25" s="35" t="s">
        <v>169</v>
      </c>
      <c r="C25" s="28" t="s">
        <v>103</v>
      </c>
      <c r="D25" s="36" t="s">
        <v>98</v>
      </c>
      <c r="E25" s="114" t="s">
        <v>119</v>
      </c>
      <c r="F25" s="29">
        <v>3415</v>
      </c>
      <c r="G25" s="29">
        <v>1810</v>
      </c>
      <c r="H25" s="39">
        <v>1600</v>
      </c>
      <c r="I25" s="162">
        <f>(4297029.19/1000)</f>
        <v>4297.0291900000002</v>
      </c>
      <c r="J25" s="39">
        <v>1800</v>
      </c>
      <c r="K25" s="39">
        <v>1800</v>
      </c>
      <c r="L25" s="39">
        <v>1800</v>
      </c>
    </row>
    <row r="26" spans="1:12" ht="46.5" customHeight="1">
      <c r="A26" s="95">
        <v>4</v>
      </c>
      <c r="B26" s="175" t="s">
        <v>105</v>
      </c>
      <c r="C26" s="176"/>
      <c r="D26" s="176"/>
      <c r="E26" s="176"/>
      <c r="F26" s="176"/>
      <c r="G26" s="176"/>
      <c r="H26" s="176"/>
      <c r="I26" s="176"/>
      <c r="J26" s="176"/>
      <c r="K26" s="176"/>
      <c r="L26" s="177"/>
    </row>
    <row r="27" spans="1:12" ht="15" customHeight="1">
      <c r="A27" s="178" t="s">
        <v>106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80"/>
    </row>
    <row r="28" spans="1:12" ht="25.5">
      <c r="A28" s="99" t="s">
        <v>152</v>
      </c>
      <c r="B28" s="40" t="s">
        <v>107</v>
      </c>
      <c r="C28" s="28" t="s">
        <v>99</v>
      </c>
      <c r="D28" s="31">
        <v>0.1</v>
      </c>
      <c r="E28" s="114" t="s">
        <v>113</v>
      </c>
      <c r="F28" s="32">
        <v>239</v>
      </c>
      <c r="G28" s="32">
        <v>169</v>
      </c>
      <c r="H28" s="30">
        <v>109</v>
      </c>
      <c r="I28" s="32">
        <v>103</v>
      </c>
      <c r="J28" s="30">
        <v>65</v>
      </c>
      <c r="K28" s="30">
        <v>65</v>
      </c>
      <c r="L28" s="30">
        <v>65</v>
      </c>
    </row>
    <row r="29" spans="1:12" ht="38.25">
      <c r="A29" s="100" t="s">
        <v>153</v>
      </c>
      <c r="B29" s="40" t="s">
        <v>108</v>
      </c>
      <c r="C29" s="28" t="s">
        <v>99</v>
      </c>
      <c r="D29" s="31">
        <v>0.1</v>
      </c>
      <c r="E29" s="114" t="s">
        <v>113</v>
      </c>
      <c r="F29" s="34">
        <v>4</v>
      </c>
      <c r="G29" s="34">
        <v>5</v>
      </c>
      <c r="H29" s="41">
        <v>5</v>
      </c>
      <c r="I29" s="34">
        <v>15</v>
      </c>
      <c r="J29" s="41">
        <v>5</v>
      </c>
      <c r="K29" s="41">
        <v>5</v>
      </c>
      <c r="L29" s="41">
        <v>5</v>
      </c>
    </row>
    <row r="30" spans="1:12" ht="64.5">
      <c r="A30" s="100" t="s">
        <v>154</v>
      </c>
      <c r="B30" s="42" t="s">
        <v>109</v>
      </c>
      <c r="C30" s="28" t="s">
        <v>99</v>
      </c>
      <c r="D30" s="31">
        <v>0.12</v>
      </c>
      <c r="E30" s="114" t="s">
        <v>113</v>
      </c>
      <c r="F30" s="34">
        <v>118</v>
      </c>
      <c r="G30" s="34">
        <v>60</v>
      </c>
      <c r="H30" s="41">
        <v>50</v>
      </c>
      <c r="I30" s="34">
        <v>71</v>
      </c>
      <c r="J30" s="41">
        <v>30</v>
      </c>
      <c r="K30" s="41">
        <v>30</v>
      </c>
      <c r="L30" s="41">
        <v>30</v>
      </c>
    </row>
    <row r="31" spans="1:12" ht="64.5">
      <c r="A31" s="100" t="s">
        <v>154</v>
      </c>
      <c r="B31" s="42" t="s">
        <v>110</v>
      </c>
      <c r="C31" s="28" t="s">
        <v>99</v>
      </c>
      <c r="D31" s="31">
        <v>0.12</v>
      </c>
      <c r="E31" s="114" t="s">
        <v>113</v>
      </c>
      <c r="F31" s="34">
        <v>54</v>
      </c>
      <c r="G31" s="34">
        <v>70</v>
      </c>
      <c r="H31" s="41">
        <v>50</v>
      </c>
      <c r="I31" s="34">
        <v>60</v>
      </c>
      <c r="J31" s="41">
        <v>50</v>
      </c>
      <c r="K31" s="41">
        <v>50</v>
      </c>
      <c r="L31" s="41">
        <v>50</v>
      </c>
    </row>
    <row r="32" spans="1:12" ht="38.25">
      <c r="A32" s="100" t="s">
        <v>155</v>
      </c>
      <c r="B32" s="40" t="s">
        <v>111</v>
      </c>
      <c r="C32" s="28" t="s">
        <v>112</v>
      </c>
      <c r="D32" s="31">
        <v>0.08</v>
      </c>
      <c r="E32" s="114" t="s">
        <v>120</v>
      </c>
      <c r="F32" s="34">
        <v>19</v>
      </c>
      <c r="G32" s="34">
        <v>20</v>
      </c>
      <c r="H32" s="41">
        <v>20</v>
      </c>
      <c r="I32" s="34">
        <v>10</v>
      </c>
      <c r="J32" s="41">
        <v>15</v>
      </c>
      <c r="K32" s="41">
        <v>15</v>
      </c>
      <c r="L32" s="41">
        <v>15</v>
      </c>
    </row>
    <row r="33" spans="4:4">
      <c r="D33" s="120">
        <f>D20+D21++D22+D28+D29+D30+D31+D32</f>
        <v>1</v>
      </c>
    </row>
  </sheetData>
  <mergeCells count="21">
    <mergeCell ref="A1:L1"/>
    <mergeCell ref="A2:L2"/>
    <mergeCell ref="B23:L23"/>
    <mergeCell ref="B26:L26"/>
    <mergeCell ref="A27:L27"/>
    <mergeCell ref="F9:L9"/>
    <mergeCell ref="B18:L18"/>
    <mergeCell ref="A19:L19"/>
    <mergeCell ref="B13:L13"/>
    <mergeCell ref="A5:L5"/>
    <mergeCell ref="A6:L6"/>
    <mergeCell ref="A7:L7"/>
    <mergeCell ref="B9:B10"/>
    <mergeCell ref="C9:C10"/>
    <mergeCell ref="D9:D10"/>
    <mergeCell ref="E9:E10"/>
    <mergeCell ref="B14:B15"/>
    <mergeCell ref="A12:L12"/>
    <mergeCell ref="A14:A15"/>
    <mergeCell ref="D14:D15"/>
    <mergeCell ref="A9:A10"/>
  </mergeCells>
  <pageMargins left="0.59055118110236227" right="0" top="0.74803149606299213" bottom="0.59055118110236227" header="0" footer="0"/>
  <pageSetup paperSize="9"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view="pageBreakPreview" topLeftCell="A9" zoomScale="140" zoomScaleSheetLayoutView="140" workbookViewId="0">
      <selection activeCell="D17" sqref="D17"/>
    </sheetView>
  </sheetViews>
  <sheetFormatPr defaultRowHeight="15"/>
  <cols>
    <col min="1" max="1" width="5.140625" style="144" customWidth="1"/>
    <col min="2" max="2" width="24" style="143" customWidth="1"/>
    <col min="3" max="3" width="18.28515625" style="143" customWidth="1"/>
    <col min="4" max="4" width="13" style="143" customWidth="1"/>
    <col min="5" max="5" width="12.85546875" style="143" customWidth="1"/>
    <col min="6" max="6" width="21.85546875" style="143" customWidth="1"/>
    <col min="7" max="7" width="27.5703125" style="143" customWidth="1"/>
    <col min="8" max="8" width="46.7109375" style="143" customWidth="1"/>
    <col min="9" max="16384" width="9.140625" style="143"/>
  </cols>
  <sheetData>
    <row r="1" spans="1:8" s="132" customFormat="1" ht="15.75">
      <c r="A1" s="186" t="s">
        <v>17</v>
      </c>
      <c r="B1" s="186"/>
      <c r="C1" s="186"/>
      <c r="D1" s="186"/>
      <c r="E1" s="186"/>
      <c r="F1" s="186"/>
      <c r="G1" s="186"/>
      <c r="H1" s="186"/>
    </row>
    <row r="2" spans="1:8" s="132" customFormat="1" ht="15.75">
      <c r="A2" s="186" t="s">
        <v>156</v>
      </c>
      <c r="B2" s="186"/>
      <c r="C2" s="186"/>
      <c r="D2" s="186"/>
      <c r="E2" s="186"/>
      <c r="F2" s="186"/>
      <c r="G2" s="186"/>
      <c r="H2" s="186"/>
    </row>
    <row r="3" spans="1:8" s="132" customFormat="1" ht="15.75">
      <c r="A3" s="186"/>
      <c r="B3" s="186"/>
      <c r="C3" s="186"/>
      <c r="D3" s="186"/>
      <c r="E3" s="186"/>
      <c r="F3" s="186"/>
      <c r="G3" s="186"/>
      <c r="H3" s="186"/>
    </row>
    <row r="4" spans="1:8" s="132" customFormat="1" ht="15.75">
      <c r="A4" s="133"/>
    </row>
    <row r="5" spans="1:8" s="132" customFormat="1" ht="15.75">
      <c r="A5" s="185" t="s">
        <v>18</v>
      </c>
      <c r="B5" s="185"/>
      <c r="C5" s="185"/>
      <c r="D5" s="185"/>
      <c r="E5" s="185"/>
      <c r="F5" s="185"/>
      <c r="G5" s="185"/>
      <c r="H5" s="185"/>
    </row>
    <row r="6" spans="1:8" s="132" customFormat="1" ht="15.75">
      <c r="A6" s="185" t="s">
        <v>19</v>
      </c>
      <c r="B6" s="185"/>
      <c r="C6" s="185"/>
      <c r="D6" s="185"/>
      <c r="E6" s="185"/>
      <c r="F6" s="185"/>
      <c r="G6" s="185"/>
      <c r="H6" s="185"/>
    </row>
    <row r="7" spans="1:8" s="132" customFormat="1" ht="7.5" customHeight="1">
      <c r="A7" s="133"/>
    </row>
    <row r="8" spans="1:8" s="132" customFormat="1" ht="13.5" customHeight="1">
      <c r="A8" s="187" t="s">
        <v>30</v>
      </c>
      <c r="B8" s="187" t="s">
        <v>20</v>
      </c>
      <c r="C8" s="187" t="s">
        <v>21</v>
      </c>
      <c r="D8" s="187" t="s">
        <v>22</v>
      </c>
      <c r="E8" s="187"/>
      <c r="F8" s="187" t="s">
        <v>23</v>
      </c>
      <c r="G8" s="187" t="s">
        <v>24</v>
      </c>
      <c r="H8" s="187" t="s">
        <v>25</v>
      </c>
    </row>
    <row r="9" spans="1:8" s="132" customFormat="1" ht="26.25" customHeight="1">
      <c r="A9" s="187"/>
      <c r="B9" s="187"/>
      <c r="C9" s="187"/>
      <c r="D9" s="134" t="s">
        <v>26</v>
      </c>
      <c r="E9" s="134" t="s">
        <v>27</v>
      </c>
      <c r="F9" s="187"/>
      <c r="G9" s="187"/>
      <c r="H9" s="187"/>
    </row>
    <row r="10" spans="1:8" s="132" customFormat="1" ht="15.75">
      <c r="A10" s="135">
        <v>1</v>
      </c>
      <c r="B10" s="135">
        <v>2</v>
      </c>
      <c r="C10" s="135">
        <v>3</v>
      </c>
      <c r="D10" s="135">
        <v>4</v>
      </c>
      <c r="E10" s="135">
        <v>5</v>
      </c>
      <c r="F10" s="135">
        <v>6</v>
      </c>
      <c r="G10" s="135">
        <v>7</v>
      </c>
      <c r="H10" s="135">
        <v>8</v>
      </c>
    </row>
    <row r="11" spans="1:8" s="137" customFormat="1" ht="15.75">
      <c r="A11" s="136">
        <v>1</v>
      </c>
      <c r="B11" s="184" t="s">
        <v>157</v>
      </c>
      <c r="C11" s="184"/>
      <c r="D11" s="184"/>
      <c r="E11" s="184"/>
      <c r="F11" s="184"/>
      <c r="G11" s="184"/>
      <c r="H11" s="184"/>
    </row>
    <row r="12" spans="1:8" s="132" customFormat="1" ht="114.75">
      <c r="A12" s="41" t="s">
        <v>115</v>
      </c>
      <c r="B12" s="111" t="s">
        <v>123</v>
      </c>
      <c r="C12" s="138" t="s">
        <v>122</v>
      </c>
      <c r="D12" s="139" t="s">
        <v>190</v>
      </c>
      <c r="E12" s="139" t="s">
        <v>191</v>
      </c>
      <c r="F12" s="111" t="s">
        <v>170</v>
      </c>
      <c r="G12" s="111" t="s">
        <v>171</v>
      </c>
      <c r="H12" s="112" t="s">
        <v>173</v>
      </c>
    </row>
    <row r="13" spans="1:8" s="132" customFormat="1" ht="178.5">
      <c r="A13" s="41" t="s">
        <v>116</v>
      </c>
      <c r="B13" s="111" t="s">
        <v>124</v>
      </c>
      <c r="C13" s="138" t="s">
        <v>122</v>
      </c>
      <c r="D13" s="139" t="s">
        <v>190</v>
      </c>
      <c r="E13" s="139" t="s">
        <v>191</v>
      </c>
      <c r="F13" s="111" t="s">
        <v>129</v>
      </c>
      <c r="G13" s="148" t="s">
        <v>141</v>
      </c>
      <c r="H13" s="112" t="s">
        <v>176</v>
      </c>
    </row>
    <row r="14" spans="1:8" s="132" customFormat="1" ht="89.25">
      <c r="A14" s="41" t="s">
        <v>117</v>
      </c>
      <c r="B14" s="111" t="s">
        <v>125</v>
      </c>
      <c r="C14" s="138" t="s">
        <v>122</v>
      </c>
      <c r="D14" s="139" t="s">
        <v>190</v>
      </c>
      <c r="E14" s="139" t="s">
        <v>191</v>
      </c>
      <c r="F14" s="111" t="s">
        <v>130</v>
      </c>
      <c r="G14" s="111" t="s">
        <v>140</v>
      </c>
      <c r="H14" s="112" t="s">
        <v>177</v>
      </c>
    </row>
    <row r="15" spans="1:8" s="141" customFormat="1" ht="15.75">
      <c r="A15" s="136">
        <v>2</v>
      </c>
      <c r="B15" s="184" t="s">
        <v>158</v>
      </c>
      <c r="C15" s="184"/>
      <c r="D15" s="184"/>
      <c r="E15" s="184"/>
      <c r="F15" s="184"/>
      <c r="G15" s="184"/>
      <c r="H15" s="184"/>
    </row>
    <row r="16" spans="1:8" s="132" customFormat="1" ht="178.5">
      <c r="A16" s="41" t="s">
        <v>118</v>
      </c>
      <c r="B16" s="138" t="s">
        <v>126</v>
      </c>
      <c r="C16" s="138" t="s">
        <v>122</v>
      </c>
      <c r="D16" s="139" t="s">
        <v>190</v>
      </c>
      <c r="E16" s="139" t="s">
        <v>191</v>
      </c>
      <c r="F16" s="138" t="s">
        <v>163</v>
      </c>
      <c r="G16" s="138" t="s">
        <v>164</v>
      </c>
      <c r="H16" s="140" t="s">
        <v>174</v>
      </c>
    </row>
    <row r="17" spans="1:8" s="132" customFormat="1" ht="178.5">
      <c r="A17" s="41" t="s">
        <v>148</v>
      </c>
      <c r="B17" s="138" t="s">
        <v>125</v>
      </c>
      <c r="C17" s="138" t="s">
        <v>122</v>
      </c>
      <c r="D17" s="139" t="s">
        <v>190</v>
      </c>
      <c r="E17" s="139" t="s">
        <v>191</v>
      </c>
      <c r="F17" s="138" t="s">
        <v>131</v>
      </c>
      <c r="G17" s="138" t="s">
        <v>162</v>
      </c>
      <c r="H17" s="140" t="s">
        <v>175</v>
      </c>
    </row>
    <row r="18" spans="1:8">
      <c r="A18" s="142"/>
    </row>
  </sheetData>
  <mergeCells count="14">
    <mergeCell ref="B15:H15"/>
    <mergeCell ref="B11:H11"/>
    <mergeCell ref="A5:H5"/>
    <mergeCell ref="A6:H6"/>
    <mergeCell ref="A1:H1"/>
    <mergeCell ref="A2:H2"/>
    <mergeCell ref="A3:H3"/>
    <mergeCell ref="G8:G9"/>
    <mergeCell ref="H8:H9"/>
    <mergeCell ref="A8:A9"/>
    <mergeCell ref="B8:B9"/>
    <mergeCell ref="C8:C9"/>
    <mergeCell ref="D8:E8"/>
    <mergeCell ref="F8:F9"/>
  </mergeCells>
  <pageMargins left="0.39370078740157483" right="0.39370078740157483" top="0.78740157480314965" bottom="0.39370078740157483" header="0" footer="0"/>
  <pageSetup paperSize="9" scale="78" orientation="landscape" r:id="rId1"/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view="pageBreakPreview" topLeftCell="A4" zoomScale="110" zoomScaleSheetLayoutView="110" workbookViewId="0">
      <selection activeCell="C15" sqref="C15"/>
    </sheetView>
  </sheetViews>
  <sheetFormatPr defaultRowHeight="15"/>
  <cols>
    <col min="2" max="2" width="27.28515625" customWidth="1"/>
    <col min="3" max="3" width="41.140625" customWidth="1"/>
    <col min="4" max="4" width="19.85546875" customWidth="1"/>
    <col min="5" max="5" width="34.7109375" customWidth="1"/>
  </cols>
  <sheetData>
    <row r="1" spans="1:5" ht="15.75">
      <c r="A1" s="171" t="s">
        <v>31</v>
      </c>
      <c r="B1" s="171"/>
      <c r="C1" s="171"/>
      <c r="D1" s="171"/>
      <c r="E1" s="171"/>
    </row>
    <row r="2" spans="1:5" ht="15.75">
      <c r="A2" s="171" t="s">
        <v>156</v>
      </c>
      <c r="B2" s="171"/>
      <c r="C2" s="171"/>
      <c r="D2" s="171"/>
      <c r="E2" s="171"/>
    </row>
    <row r="3" spans="1:5" ht="15.75">
      <c r="A3" s="171"/>
      <c r="B3" s="171"/>
      <c r="C3" s="171"/>
      <c r="D3" s="171"/>
      <c r="E3" s="171"/>
    </row>
    <row r="4" spans="1:5" ht="15.75">
      <c r="A4" s="1"/>
      <c r="B4" s="2"/>
      <c r="C4" s="2"/>
      <c r="D4" s="2"/>
      <c r="E4" s="2"/>
    </row>
    <row r="5" spans="1:5" ht="15.75">
      <c r="A5" s="9"/>
      <c r="B5" s="2"/>
      <c r="C5" s="2"/>
      <c r="D5" s="2"/>
      <c r="E5" s="2"/>
    </row>
    <row r="6" spans="1:5" ht="15.75">
      <c r="A6" s="182" t="s">
        <v>18</v>
      </c>
      <c r="B6" s="182"/>
      <c r="C6" s="182"/>
      <c r="D6" s="182"/>
      <c r="E6" s="182"/>
    </row>
    <row r="7" spans="1:5" ht="15.75">
      <c r="A7" s="182" t="s">
        <v>32</v>
      </c>
      <c r="B7" s="182"/>
      <c r="C7" s="182"/>
      <c r="D7" s="182"/>
      <c r="E7" s="182"/>
    </row>
    <row r="8" spans="1:5" ht="15.75">
      <c r="A8" s="182" t="s">
        <v>33</v>
      </c>
      <c r="B8" s="182"/>
      <c r="C8" s="182"/>
      <c r="D8" s="182"/>
      <c r="E8" s="182"/>
    </row>
    <row r="9" spans="1:5" ht="15.75">
      <c r="A9" s="10"/>
      <c r="B9" s="2"/>
      <c r="C9" s="2"/>
      <c r="D9" s="2"/>
      <c r="E9" s="2"/>
    </row>
    <row r="10" spans="1:5" ht="15.75">
      <c r="A10" s="10"/>
      <c r="B10" s="2"/>
      <c r="C10" s="2"/>
      <c r="D10" s="2"/>
      <c r="E10" s="2"/>
    </row>
    <row r="11" spans="1:5" ht="49.5" customHeight="1">
      <c r="A11" s="5" t="s">
        <v>38</v>
      </c>
      <c r="B11" s="5" t="s">
        <v>35</v>
      </c>
      <c r="C11" s="5" t="s">
        <v>36</v>
      </c>
      <c r="D11" s="5" t="s">
        <v>34</v>
      </c>
      <c r="E11" s="5" t="s">
        <v>37</v>
      </c>
    </row>
    <row r="12" spans="1:5" ht="15.75">
      <c r="A12" s="7">
        <v>1</v>
      </c>
      <c r="B12" s="115">
        <v>2</v>
      </c>
      <c r="C12" s="115">
        <v>3</v>
      </c>
      <c r="D12" s="115">
        <v>4</v>
      </c>
      <c r="E12" s="115">
        <v>5</v>
      </c>
    </row>
    <row r="13" spans="1:5" ht="67.5" customHeight="1">
      <c r="A13" s="117">
        <v>1</v>
      </c>
      <c r="B13" s="119" t="s">
        <v>181</v>
      </c>
      <c r="C13" s="119" t="s">
        <v>195</v>
      </c>
      <c r="D13" s="122" t="s">
        <v>122</v>
      </c>
      <c r="E13" s="122" t="s">
        <v>192</v>
      </c>
    </row>
    <row r="14" spans="1:5" ht="93" customHeight="1">
      <c r="A14" s="118">
        <v>2</v>
      </c>
      <c r="B14" s="123" t="s">
        <v>181</v>
      </c>
      <c r="C14" s="123" t="s">
        <v>182</v>
      </c>
      <c r="D14" s="127" t="s">
        <v>122</v>
      </c>
      <c r="E14" s="127" t="s">
        <v>193</v>
      </c>
    </row>
    <row r="15" spans="1:5" ht="51">
      <c r="A15" s="117">
        <v>3</v>
      </c>
      <c r="B15" s="119" t="s">
        <v>181</v>
      </c>
      <c r="C15" s="119" t="s">
        <v>196</v>
      </c>
      <c r="D15" s="127" t="s">
        <v>122</v>
      </c>
      <c r="E15" s="127" t="s">
        <v>194</v>
      </c>
    </row>
  </sheetData>
  <mergeCells count="6">
    <mergeCell ref="A6:E6"/>
    <mergeCell ref="A7:E7"/>
    <mergeCell ref="A8:E8"/>
    <mergeCell ref="A1:E1"/>
    <mergeCell ref="A2:E2"/>
    <mergeCell ref="A3:E3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zoomScale="120" zoomScaleSheetLayoutView="120" workbookViewId="0">
      <selection activeCell="D22" sqref="D22"/>
    </sheetView>
  </sheetViews>
  <sheetFormatPr defaultColWidth="13.85546875" defaultRowHeight="15.75"/>
  <cols>
    <col min="1" max="1" width="6.5703125" style="2" customWidth="1"/>
    <col min="2" max="2" width="38.85546875" style="2" customWidth="1"/>
    <col min="3" max="16384" width="13.85546875" style="2"/>
  </cols>
  <sheetData>
    <row r="1" spans="1:8">
      <c r="A1" s="171" t="s">
        <v>39</v>
      </c>
      <c r="B1" s="171"/>
      <c r="C1" s="171"/>
      <c r="D1" s="171"/>
      <c r="E1" s="171"/>
      <c r="F1" s="171"/>
      <c r="G1" s="171"/>
      <c r="H1" s="171"/>
    </row>
    <row r="2" spans="1:8">
      <c r="A2" s="171" t="s">
        <v>156</v>
      </c>
      <c r="B2" s="171"/>
      <c r="C2" s="171"/>
      <c r="D2" s="171"/>
      <c r="E2" s="171"/>
      <c r="F2" s="171"/>
      <c r="G2" s="171"/>
      <c r="H2" s="171"/>
    </row>
    <row r="3" spans="1:8">
      <c r="A3" s="171"/>
      <c r="B3" s="171"/>
      <c r="C3" s="171"/>
      <c r="D3" s="171"/>
      <c r="E3" s="171"/>
      <c r="F3" s="171"/>
      <c r="G3" s="171"/>
      <c r="H3" s="171"/>
    </row>
    <row r="4" spans="1:8">
      <c r="A4" s="1"/>
    </row>
    <row r="5" spans="1:8">
      <c r="A5" s="1"/>
    </row>
    <row r="6" spans="1:8">
      <c r="A6" s="182" t="s">
        <v>40</v>
      </c>
      <c r="B6" s="182"/>
      <c r="C6" s="182"/>
      <c r="D6" s="182"/>
      <c r="E6" s="182"/>
      <c r="F6" s="182"/>
      <c r="G6" s="182"/>
      <c r="H6" s="182"/>
    </row>
    <row r="7" spans="1:8">
      <c r="A7" s="182" t="s">
        <v>41</v>
      </c>
      <c r="B7" s="182"/>
      <c r="C7" s="182"/>
      <c r="D7" s="182"/>
      <c r="E7" s="182"/>
      <c r="F7" s="182"/>
      <c r="G7" s="182"/>
      <c r="H7" s="182"/>
    </row>
    <row r="8" spans="1:8">
      <c r="A8" s="182" t="s">
        <v>42</v>
      </c>
      <c r="B8" s="182"/>
      <c r="C8" s="182"/>
      <c r="D8" s="182"/>
      <c r="E8" s="182"/>
      <c r="F8" s="182"/>
      <c r="G8" s="182"/>
      <c r="H8" s="182"/>
    </row>
    <row r="9" spans="1:8">
      <c r="A9" s="4"/>
    </row>
    <row r="10" spans="1:8">
      <c r="A10" s="13" t="s">
        <v>43</v>
      </c>
    </row>
    <row r="11" spans="1:8" ht="35.25" customHeight="1">
      <c r="A11" s="188" t="s">
        <v>49</v>
      </c>
      <c r="B11" s="188" t="s">
        <v>44</v>
      </c>
      <c r="C11" s="188" t="s">
        <v>45</v>
      </c>
      <c r="D11" s="188"/>
      <c r="E11" s="188"/>
      <c r="F11" s="188" t="s">
        <v>46</v>
      </c>
      <c r="G11" s="188"/>
      <c r="H11" s="188"/>
    </row>
    <row r="12" spans="1:8" ht="47.25">
      <c r="A12" s="188"/>
      <c r="B12" s="188"/>
      <c r="C12" s="5" t="s">
        <v>10</v>
      </c>
      <c r="D12" s="5" t="s">
        <v>11</v>
      </c>
      <c r="E12" s="5" t="s">
        <v>12</v>
      </c>
      <c r="F12" s="5" t="s">
        <v>10</v>
      </c>
      <c r="G12" s="5" t="s">
        <v>11</v>
      </c>
      <c r="H12" s="5" t="s">
        <v>12</v>
      </c>
    </row>
    <row r="13" spans="1:8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31.5">
      <c r="A14" s="5">
        <v>1</v>
      </c>
      <c r="B14" s="6" t="s">
        <v>47</v>
      </c>
      <c r="C14" s="190"/>
      <c r="D14" s="190"/>
      <c r="E14" s="190"/>
      <c r="F14" s="190"/>
      <c r="G14" s="190"/>
      <c r="H14" s="190"/>
    </row>
    <row r="15" spans="1:8">
      <c r="A15" s="5">
        <v>2</v>
      </c>
      <c r="B15" s="6" t="s">
        <v>48</v>
      </c>
      <c r="C15" s="190"/>
      <c r="D15" s="190"/>
      <c r="E15" s="190"/>
      <c r="F15" s="190"/>
      <c r="G15" s="190"/>
      <c r="H15" s="190"/>
    </row>
    <row r="16" spans="1:8">
      <c r="A16" s="5">
        <v>3</v>
      </c>
      <c r="B16" s="6" t="s">
        <v>15</v>
      </c>
      <c r="C16" s="11"/>
      <c r="D16" s="11"/>
      <c r="E16" s="11"/>
      <c r="F16" s="11"/>
      <c r="G16" s="11"/>
      <c r="H16" s="11"/>
    </row>
    <row r="17" spans="1:8">
      <c r="A17" s="5">
        <v>4</v>
      </c>
      <c r="B17" s="6" t="s">
        <v>28</v>
      </c>
      <c r="C17" s="11"/>
      <c r="D17" s="11"/>
      <c r="E17" s="11"/>
      <c r="F17" s="11"/>
      <c r="G17" s="11"/>
      <c r="H17" s="11"/>
    </row>
    <row r="18" spans="1:8">
      <c r="A18" s="5">
        <v>5</v>
      </c>
      <c r="B18" s="6" t="s">
        <v>29</v>
      </c>
      <c r="C18" s="11"/>
      <c r="D18" s="11"/>
      <c r="E18" s="11"/>
      <c r="F18" s="11"/>
      <c r="G18" s="11"/>
      <c r="H18" s="11"/>
    </row>
    <row r="19" spans="1:8">
      <c r="A19" s="5">
        <v>6</v>
      </c>
      <c r="B19" s="12" t="s">
        <v>14</v>
      </c>
      <c r="C19" s="11"/>
      <c r="D19" s="11"/>
      <c r="E19" s="11"/>
      <c r="F19" s="11"/>
      <c r="G19" s="11"/>
      <c r="H19" s="11"/>
    </row>
    <row r="20" spans="1:8" ht="31.5">
      <c r="A20" s="5">
        <v>7</v>
      </c>
      <c r="B20" s="12" t="s">
        <v>16</v>
      </c>
      <c r="C20" s="11"/>
      <c r="D20" s="11"/>
      <c r="E20" s="11"/>
      <c r="F20" s="11"/>
      <c r="G20" s="11"/>
      <c r="H20" s="11"/>
    </row>
    <row r="21" spans="1:8">
      <c r="A21" s="5" t="s">
        <v>50</v>
      </c>
      <c r="B21" s="12" t="s">
        <v>14</v>
      </c>
      <c r="C21" s="11"/>
      <c r="D21" s="11"/>
      <c r="E21" s="11"/>
      <c r="F21" s="11"/>
      <c r="G21" s="11"/>
      <c r="H21" s="11"/>
    </row>
    <row r="23" spans="1:8" ht="31.5" customHeight="1">
      <c r="A23" s="189" t="s">
        <v>180</v>
      </c>
      <c r="B23" s="189"/>
      <c r="C23" s="189"/>
      <c r="D23" s="189"/>
      <c r="E23" s="189"/>
      <c r="F23" s="189"/>
      <c r="G23" s="189"/>
      <c r="H23" s="189"/>
    </row>
  </sheetData>
  <mergeCells count="13">
    <mergeCell ref="A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29"/>
  <sheetViews>
    <sheetView view="pageBreakPreview" zoomScale="80" zoomScaleSheetLayoutView="80" workbookViewId="0">
      <selection activeCell="H12" sqref="H12"/>
    </sheetView>
  </sheetViews>
  <sheetFormatPr defaultColWidth="13.85546875" defaultRowHeight="15.75"/>
  <cols>
    <col min="1" max="1" width="5.5703125" style="2" customWidth="1"/>
    <col min="2" max="2" width="20.5703125" style="2" customWidth="1"/>
    <col min="3" max="3" width="39.28515625" style="2" customWidth="1"/>
    <col min="4" max="4" width="31.85546875" style="2" customWidth="1"/>
    <col min="5" max="6" width="9.140625" style="2" customWidth="1"/>
    <col min="7" max="7" width="15" style="2" customWidth="1"/>
    <col min="8" max="8" width="6.85546875" style="2" customWidth="1"/>
    <col min="9" max="9" width="12.85546875" style="2" hidden="1" customWidth="1"/>
    <col min="10" max="11" width="13.85546875" style="2" hidden="1" customWidth="1"/>
    <col min="12" max="12" width="12.7109375" style="2" hidden="1" customWidth="1"/>
    <col min="13" max="13" width="12.5703125" style="2" customWidth="1"/>
    <col min="14" max="14" width="12" style="2" customWidth="1"/>
    <col min="15" max="15" width="13.85546875" style="2" customWidth="1"/>
    <col min="16" max="16" width="7.5703125" style="2" customWidth="1"/>
    <col min="17" max="16384" width="13.85546875" style="2"/>
  </cols>
  <sheetData>
    <row r="1" spans="1:16">
      <c r="A1" s="191" t="s">
        <v>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6">
      <c r="A2" s="191" t="s">
        <v>156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6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</row>
    <row r="4" spans="1:16">
      <c r="A4" s="1"/>
    </row>
    <row r="5" spans="1:16">
      <c r="A5" s="182" t="s">
        <v>52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</row>
    <row r="6" spans="1:16">
      <c r="A6" s="182" t="s">
        <v>53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</row>
    <row r="7" spans="1:16" ht="12" customHeight="1">
      <c r="A7" s="198"/>
      <c r="B7" s="198"/>
      <c r="C7" s="198"/>
      <c r="D7" s="198"/>
      <c r="E7" s="198"/>
      <c r="F7" s="198"/>
      <c r="G7" s="198"/>
      <c r="H7" s="198"/>
      <c r="I7"/>
      <c r="J7"/>
      <c r="K7"/>
      <c r="L7"/>
    </row>
    <row r="8" spans="1:16" ht="15.75" customHeight="1">
      <c r="A8" s="199" t="s">
        <v>43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</row>
    <row r="9" spans="1:16" ht="15.75" customHeight="1">
      <c r="A9" s="193" t="s">
        <v>4</v>
      </c>
      <c r="B9" s="193" t="s">
        <v>54</v>
      </c>
      <c r="C9" s="214" t="s">
        <v>55</v>
      </c>
      <c r="D9" s="193" t="s">
        <v>56</v>
      </c>
      <c r="E9" s="195" t="s">
        <v>67</v>
      </c>
      <c r="F9" s="196"/>
      <c r="G9" s="196"/>
      <c r="H9" s="197"/>
      <c r="I9" s="188" t="s">
        <v>57</v>
      </c>
      <c r="J9" s="188"/>
      <c r="K9" s="188"/>
      <c r="L9" s="188"/>
      <c r="M9" s="188"/>
      <c r="N9" s="188"/>
      <c r="O9" s="188"/>
    </row>
    <row r="10" spans="1:16" ht="78" customHeight="1">
      <c r="A10" s="194"/>
      <c r="B10" s="194"/>
      <c r="C10" s="215"/>
      <c r="D10" s="194"/>
      <c r="E10" s="8" t="s">
        <v>58</v>
      </c>
      <c r="F10" s="8" t="s">
        <v>59</v>
      </c>
      <c r="G10" s="8" t="s">
        <v>60</v>
      </c>
      <c r="H10" s="8" t="s">
        <v>61</v>
      </c>
      <c r="I10" s="60" t="s">
        <v>142</v>
      </c>
      <c r="J10" s="61" t="s">
        <v>143</v>
      </c>
      <c r="K10" s="61" t="s">
        <v>144</v>
      </c>
      <c r="L10" s="61" t="s">
        <v>145</v>
      </c>
      <c r="M10" s="61" t="s">
        <v>183</v>
      </c>
      <c r="N10" s="61" t="s">
        <v>184</v>
      </c>
      <c r="O10" s="61" t="s">
        <v>197</v>
      </c>
    </row>
    <row r="11" spans="1:16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9</v>
      </c>
      <c r="M11" s="110">
        <v>10</v>
      </c>
      <c r="N11" s="110">
        <v>11</v>
      </c>
      <c r="O11" s="126"/>
    </row>
    <row r="12" spans="1:16" ht="18.75" customHeight="1">
      <c r="A12" s="212">
        <v>1</v>
      </c>
      <c r="B12" s="213" t="s">
        <v>13</v>
      </c>
      <c r="C12" s="210" t="s">
        <v>206</v>
      </c>
      <c r="D12" s="85" t="s">
        <v>159</v>
      </c>
      <c r="E12" s="86"/>
      <c r="F12" s="87"/>
      <c r="G12" s="87"/>
      <c r="H12" s="86"/>
      <c r="I12" s="88">
        <f t="shared" ref="I12:O13" si="0">I14+I19</f>
        <v>460.67999999999995</v>
      </c>
      <c r="J12" s="88">
        <f t="shared" si="0"/>
        <v>702.4799999999999</v>
      </c>
      <c r="K12" s="88">
        <f t="shared" si="0"/>
        <v>440.83</v>
      </c>
      <c r="L12" s="89">
        <f t="shared" si="0"/>
        <v>295</v>
      </c>
      <c r="M12" s="88">
        <f t="shared" si="0"/>
        <v>510</v>
      </c>
      <c r="N12" s="88">
        <f t="shared" si="0"/>
        <v>510</v>
      </c>
      <c r="O12" s="88">
        <f t="shared" si="0"/>
        <v>510</v>
      </c>
    </row>
    <row r="13" spans="1:16" ht="46.5" customHeight="1">
      <c r="A13" s="212"/>
      <c r="B13" s="213"/>
      <c r="C13" s="211"/>
      <c r="D13" s="90" t="s">
        <v>122</v>
      </c>
      <c r="E13" s="86"/>
      <c r="F13" s="87"/>
      <c r="G13" s="87"/>
      <c r="H13" s="86"/>
      <c r="I13" s="91">
        <f t="shared" si="0"/>
        <v>460.67999999999995</v>
      </c>
      <c r="J13" s="91">
        <f t="shared" si="0"/>
        <v>702.4799999999999</v>
      </c>
      <c r="K13" s="91">
        <f t="shared" si="0"/>
        <v>440.83</v>
      </c>
      <c r="L13" s="92">
        <f t="shared" si="0"/>
        <v>295</v>
      </c>
      <c r="M13" s="91">
        <f t="shared" si="0"/>
        <v>510</v>
      </c>
      <c r="N13" s="91">
        <f t="shared" si="0"/>
        <v>510</v>
      </c>
      <c r="O13" s="91">
        <f t="shared" si="0"/>
        <v>510</v>
      </c>
    </row>
    <row r="14" spans="1:16">
      <c r="A14" s="201">
        <v>2</v>
      </c>
      <c r="B14" s="202" t="s">
        <v>15</v>
      </c>
      <c r="C14" s="203" t="s">
        <v>132</v>
      </c>
      <c r="D14" s="77" t="s">
        <v>121</v>
      </c>
      <c r="E14" s="78">
        <v>162</v>
      </c>
      <c r="F14" s="79" t="s">
        <v>138</v>
      </c>
      <c r="G14" s="79" t="s">
        <v>178</v>
      </c>
      <c r="H14" s="78">
        <v>244</v>
      </c>
      <c r="I14" s="80">
        <f>I15</f>
        <v>176.6</v>
      </c>
      <c r="J14" s="101">
        <f t="shared" ref="J14:O14" si="1">J15</f>
        <v>589.07999999999993</v>
      </c>
      <c r="K14" s="80">
        <f t="shared" si="1"/>
        <v>222.39</v>
      </c>
      <c r="L14" s="81">
        <f t="shared" si="1"/>
        <v>195</v>
      </c>
      <c r="M14" s="80">
        <f t="shared" si="1"/>
        <v>300</v>
      </c>
      <c r="N14" s="80">
        <f t="shared" si="1"/>
        <v>300</v>
      </c>
      <c r="O14" s="80">
        <f t="shared" si="1"/>
        <v>300</v>
      </c>
    </row>
    <row r="15" spans="1:16" ht="31.5">
      <c r="A15" s="201"/>
      <c r="B15" s="202"/>
      <c r="C15" s="204"/>
      <c r="D15" s="82" t="s">
        <v>122</v>
      </c>
      <c r="E15" s="78">
        <v>162</v>
      </c>
      <c r="F15" s="79" t="s">
        <v>138</v>
      </c>
      <c r="G15" s="79" t="s">
        <v>178</v>
      </c>
      <c r="H15" s="78">
        <v>244</v>
      </c>
      <c r="I15" s="83">
        <v>176.6</v>
      </c>
      <c r="J15" s="102">
        <f t="shared" ref="J15:O15" si="2">SUM(J16:J18)</f>
        <v>589.07999999999993</v>
      </c>
      <c r="K15" s="83">
        <f t="shared" si="2"/>
        <v>222.39</v>
      </c>
      <c r="L15" s="84">
        <f t="shared" si="2"/>
        <v>195</v>
      </c>
      <c r="M15" s="83">
        <f t="shared" si="2"/>
        <v>300</v>
      </c>
      <c r="N15" s="83">
        <f t="shared" si="2"/>
        <v>300</v>
      </c>
      <c r="O15" s="83">
        <f t="shared" si="2"/>
        <v>300</v>
      </c>
      <c r="P15" s="145"/>
    </row>
    <row r="16" spans="1:16" ht="32.25" customHeight="1">
      <c r="A16" s="128">
        <v>3</v>
      </c>
      <c r="B16" s="129" t="s">
        <v>28</v>
      </c>
      <c r="C16" s="129" t="s">
        <v>123</v>
      </c>
      <c r="D16" s="48" t="s">
        <v>122</v>
      </c>
      <c r="E16" s="41">
        <v>162</v>
      </c>
      <c r="F16" s="44" t="s">
        <v>138</v>
      </c>
      <c r="G16" s="44" t="s">
        <v>178</v>
      </c>
      <c r="H16" s="41">
        <v>244</v>
      </c>
      <c r="I16" s="47">
        <v>0</v>
      </c>
      <c r="J16" s="103">
        <v>464.28</v>
      </c>
      <c r="K16" s="113">
        <f>110.8+23.08+10-6.44</f>
        <v>137.44</v>
      </c>
      <c r="L16" s="46">
        <v>110</v>
      </c>
      <c r="M16" s="113">
        <f>200-65.7</f>
        <v>134.30000000000001</v>
      </c>
      <c r="N16" s="113">
        <f t="shared" ref="N16:O16" si="3">200-65.7</f>
        <v>134.30000000000001</v>
      </c>
      <c r="O16" s="113">
        <f t="shared" si="3"/>
        <v>134.30000000000001</v>
      </c>
      <c r="P16" s="145"/>
    </row>
    <row r="17" spans="1:19" ht="45">
      <c r="A17" s="43">
        <v>4</v>
      </c>
      <c r="B17" s="49" t="s">
        <v>29</v>
      </c>
      <c r="C17" s="130" t="s">
        <v>172</v>
      </c>
      <c r="D17" s="48" t="s">
        <v>122</v>
      </c>
      <c r="E17" s="41">
        <v>162</v>
      </c>
      <c r="F17" s="44" t="s">
        <v>138</v>
      </c>
      <c r="G17" s="44" t="s">
        <v>178</v>
      </c>
      <c r="H17" s="41">
        <v>244</v>
      </c>
      <c r="I17" s="47">
        <v>0</v>
      </c>
      <c r="J17" s="103">
        <v>28.05</v>
      </c>
      <c r="K17" s="47">
        <v>34.950000000000003</v>
      </c>
      <c r="L17" s="46">
        <v>35</v>
      </c>
      <c r="M17" s="113">
        <v>65.7</v>
      </c>
      <c r="N17" s="113">
        <v>65.7</v>
      </c>
      <c r="O17" s="113">
        <v>65.7</v>
      </c>
      <c r="P17" s="145"/>
    </row>
    <row r="18" spans="1:19" ht="31.5" customHeight="1">
      <c r="A18" s="43">
        <v>5</v>
      </c>
      <c r="B18" s="49" t="s">
        <v>133</v>
      </c>
      <c r="C18" s="130" t="s">
        <v>125</v>
      </c>
      <c r="D18" s="48" t="s">
        <v>122</v>
      </c>
      <c r="E18" s="41">
        <v>162</v>
      </c>
      <c r="F18" s="44" t="s">
        <v>138</v>
      </c>
      <c r="G18" s="44" t="s">
        <v>178</v>
      </c>
      <c r="H18" s="41">
        <v>244</v>
      </c>
      <c r="I18" s="46">
        <v>165.92</v>
      </c>
      <c r="J18" s="103">
        <v>96.75</v>
      </c>
      <c r="K18" s="46">
        <v>50</v>
      </c>
      <c r="L18" s="46">
        <v>50</v>
      </c>
      <c r="M18" s="113">
        <v>100</v>
      </c>
      <c r="N18" s="113">
        <v>100</v>
      </c>
      <c r="O18" s="113">
        <v>100</v>
      </c>
      <c r="P18" s="146"/>
    </row>
    <row r="19" spans="1:19" ht="15.75" customHeight="1">
      <c r="A19" s="206">
        <v>7</v>
      </c>
      <c r="B19" s="208" t="s">
        <v>134</v>
      </c>
      <c r="C19" s="203" t="s">
        <v>135</v>
      </c>
      <c r="D19" s="77" t="s">
        <v>121</v>
      </c>
      <c r="E19" s="78">
        <v>162</v>
      </c>
      <c r="F19" s="79" t="s">
        <v>139</v>
      </c>
      <c r="G19" s="78">
        <v>1220044410</v>
      </c>
      <c r="H19" s="78">
        <v>244</v>
      </c>
      <c r="I19" s="80">
        <f>I20</f>
        <v>284.08</v>
      </c>
      <c r="J19" s="101">
        <f t="shared" ref="J19:O19" si="4">J20</f>
        <v>113.4</v>
      </c>
      <c r="K19" s="80">
        <f t="shared" si="4"/>
        <v>218.44</v>
      </c>
      <c r="L19" s="81">
        <f t="shared" si="4"/>
        <v>100</v>
      </c>
      <c r="M19" s="80">
        <f t="shared" si="4"/>
        <v>210</v>
      </c>
      <c r="N19" s="80">
        <f t="shared" si="4"/>
        <v>210</v>
      </c>
      <c r="O19" s="80">
        <f t="shared" si="4"/>
        <v>210</v>
      </c>
    </row>
    <row r="20" spans="1:19" ht="31.5">
      <c r="A20" s="207"/>
      <c r="B20" s="209"/>
      <c r="C20" s="205"/>
      <c r="D20" s="82" t="s">
        <v>122</v>
      </c>
      <c r="E20" s="78">
        <v>162</v>
      </c>
      <c r="F20" s="79" t="s">
        <v>139</v>
      </c>
      <c r="G20" s="78">
        <v>1220044410</v>
      </c>
      <c r="H20" s="78">
        <v>244</v>
      </c>
      <c r="I20" s="83">
        <f t="shared" ref="I20:O20" si="5">SUM(I21:I22)</f>
        <v>284.08</v>
      </c>
      <c r="J20" s="102">
        <f t="shared" si="5"/>
        <v>113.4</v>
      </c>
      <c r="K20" s="83">
        <f t="shared" si="5"/>
        <v>218.44</v>
      </c>
      <c r="L20" s="84">
        <f t="shared" si="5"/>
        <v>100</v>
      </c>
      <c r="M20" s="83">
        <f t="shared" si="5"/>
        <v>210</v>
      </c>
      <c r="N20" s="83">
        <f t="shared" si="5"/>
        <v>210</v>
      </c>
      <c r="O20" s="83">
        <f t="shared" si="5"/>
        <v>210</v>
      </c>
    </row>
    <row r="21" spans="1:19" s="131" customFormat="1" ht="21.75" customHeight="1">
      <c r="A21" s="128">
        <v>8</v>
      </c>
      <c r="B21" s="129" t="s">
        <v>136</v>
      </c>
      <c r="C21" s="130" t="s">
        <v>126</v>
      </c>
      <c r="D21" s="48" t="s">
        <v>122</v>
      </c>
      <c r="E21" s="41">
        <v>162</v>
      </c>
      <c r="F21" s="44" t="s">
        <v>139</v>
      </c>
      <c r="G21" s="41">
        <v>1220044410</v>
      </c>
      <c r="H21" s="41">
        <v>244</v>
      </c>
      <c r="I21" s="46">
        <v>220</v>
      </c>
      <c r="J21" s="104">
        <v>102</v>
      </c>
      <c r="K21" s="113">
        <f>60+112+6.44</f>
        <v>178.44</v>
      </c>
      <c r="L21" s="46">
        <v>60</v>
      </c>
      <c r="M21" s="113">
        <v>110</v>
      </c>
      <c r="N21" s="113">
        <v>110</v>
      </c>
      <c r="O21" s="113">
        <v>110</v>
      </c>
    </row>
    <row r="22" spans="1:19" ht="33" customHeight="1">
      <c r="A22" s="43">
        <v>9</v>
      </c>
      <c r="B22" s="49" t="s">
        <v>137</v>
      </c>
      <c r="C22" s="50" t="s">
        <v>125</v>
      </c>
      <c r="D22" s="48" t="s">
        <v>122</v>
      </c>
      <c r="E22" s="41">
        <v>162</v>
      </c>
      <c r="F22" s="44" t="s">
        <v>139</v>
      </c>
      <c r="G22" s="41">
        <v>1220044410</v>
      </c>
      <c r="H22" s="41">
        <v>244</v>
      </c>
      <c r="I22" s="45">
        <v>64.08</v>
      </c>
      <c r="J22" s="103">
        <v>11.4</v>
      </c>
      <c r="K22" s="46">
        <v>40</v>
      </c>
      <c r="L22" s="46">
        <v>40</v>
      </c>
      <c r="M22" s="113">
        <v>100</v>
      </c>
      <c r="N22" s="113">
        <v>100</v>
      </c>
      <c r="O22" s="113">
        <v>100</v>
      </c>
      <c r="R22" s="150"/>
      <c r="S22" s="150"/>
    </row>
    <row r="23" spans="1:19">
      <c r="A23" s="3"/>
      <c r="R23" s="150"/>
      <c r="S23" s="150"/>
    </row>
    <row r="24" spans="1:19" ht="16.5" customHeight="1">
      <c r="A24" s="200" t="s">
        <v>66</v>
      </c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</row>
    <row r="25" spans="1:19" ht="46.5" customHeight="1">
      <c r="A25" s="200" t="s">
        <v>64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</row>
    <row r="26" spans="1:19" ht="18.75">
      <c r="A26" s="147" t="s">
        <v>65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</row>
    <row r="27" spans="1:19">
      <c r="A27" s="20"/>
      <c r="B27"/>
      <c r="C27"/>
      <c r="D27"/>
      <c r="E27"/>
      <c r="F27"/>
      <c r="G27"/>
      <c r="H27"/>
      <c r="I27"/>
      <c r="J27"/>
      <c r="K27"/>
      <c r="L27"/>
    </row>
    <row r="28" spans="1:19">
      <c r="A28" s="20"/>
      <c r="B28"/>
      <c r="C28"/>
      <c r="D28"/>
      <c r="E28"/>
      <c r="F28"/>
      <c r="G28"/>
      <c r="H28"/>
      <c r="I28"/>
      <c r="J28"/>
      <c r="K28"/>
      <c r="L28"/>
    </row>
    <row r="29" spans="1:19">
      <c r="A29" s="20"/>
      <c r="B29"/>
      <c r="C29"/>
      <c r="D29"/>
      <c r="E29"/>
      <c r="F29"/>
      <c r="G29"/>
      <c r="H29"/>
      <c r="I29"/>
      <c r="J29"/>
      <c r="K29"/>
      <c r="L29"/>
    </row>
  </sheetData>
  <mergeCells count="24">
    <mergeCell ref="C12:C13"/>
    <mergeCell ref="A9:A10"/>
    <mergeCell ref="A12:A13"/>
    <mergeCell ref="B12:B13"/>
    <mergeCell ref="B9:B10"/>
    <mergeCell ref="C9:C10"/>
    <mergeCell ref="A25:L25"/>
    <mergeCell ref="A14:A15"/>
    <mergeCell ref="B14:B15"/>
    <mergeCell ref="C14:C15"/>
    <mergeCell ref="A24:L24"/>
    <mergeCell ref="C19:C20"/>
    <mergeCell ref="A19:A20"/>
    <mergeCell ref="B19:B20"/>
    <mergeCell ref="D9:D10"/>
    <mergeCell ref="E9:H9"/>
    <mergeCell ref="A7:H7"/>
    <mergeCell ref="I9:O9"/>
    <mergeCell ref="A8:O8"/>
    <mergeCell ref="A1:N1"/>
    <mergeCell ref="A2:N2"/>
    <mergeCell ref="A5:N5"/>
    <mergeCell ref="A3:M3"/>
    <mergeCell ref="A6:O6"/>
  </mergeCells>
  <printOptions horizontalCentered="1" verticalCentered="1"/>
  <pageMargins left="0.59055118110236227" right="0.19685039370078741" top="0.39370078740157483" bottom="0.39370078740157483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9"/>
  <sheetViews>
    <sheetView view="pageBreakPreview" zoomScale="120" zoomScaleSheetLayoutView="120" workbookViewId="0">
      <selection activeCell="E23" sqref="E23"/>
    </sheetView>
  </sheetViews>
  <sheetFormatPr defaultColWidth="13.85546875" defaultRowHeight="15.75"/>
  <cols>
    <col min="1" max="1" width="4.85546875" style="2" customWidth="1"/>
    <col min="2" max="2" width="42.7109375" style="2" customWidth="1"/>
    <col min="3" max="3" width="13.5703125" style="2" customWidth="1"/>
    <col min="4" max="4" width="15.140625" style="2" customWidth="1"/>
    <col min="5" max="5" width="14.140625" style="2" customWidth="1"/>
    <col min="6" max="6" width="13.85546875" style="2" customWidth="1"/>
    <col min="7" max="7" width="20.140625" style="2" customWidth="1"/>
    <col min="8" max="16384" width="13.85546875" style="2"/>
  </cols>
  <sheetData>
    <row r="1" spans="1:7">
      <c r="A1" s="191" t="s">
        <v>68</v>
      </c>
      <c r="B1" s="191"/>
      <c r="C1" s="191"/>
      <c r="D1" s="191"/>
      <c r="E1" s="191"/>
      <c r="F1" s="191"/>
      <c r="G1" s="191"/>
    </row>
    <row r="2" spans="1:7">
      <c r="A2" s="191" t="s">
        <v>156</v>
      </c>
      <c r="B2" s="191"/>
      <c r="C2" s="191"/>
      <c r="D2" s="191"/>
      <c r="E2" s="191"/>
      <c r="F2" s="191"/>
      <c r="G2" s="191"/>
    </row>
    <row r="3" spans="1:7">
      <c r="A3" s="192"/>
      <c r="B3" s="192"/>
      <c r="C3" s="192"/>
      <c r="D3" s="192"/>
      <c r="E3" s="192"/>
      <c r="F3" s="192"/>
      <c r="G3" s="192"/>
    </row>
    <row r="4" spans="1:7">
      <c r="A4" s="1"/>
    </row>
    <row r="5" spans="1:7">
      <c r="A5" s="1"/>
    </row>
    <row r="6" spans="1:7">
      <c r="A6" s="217" t="s">
        <v>18</v>
      </c>
      <c r="B6" s="217"/>
      <c r="C6" s="217"/>
      <c r="D6" s="217"/>
      <c r="E6" s="217"/>
      <c r="F6" s="217"/>
      <c r="G6" s="217"/>
    </row>
    <row r="7" spans="1:7">
      <c r="A7" s="217" t="s">
        <v>204</v>
      </c>
      <c r="B7" s="217"/>
      <c r="C7" s="217"/>
      <c r="D7" s="217"/>
      <c r="E7" s="217"/>
      <c r="F7" s="217"/>
      <c r="G7" s="217"/>
    </row>
    <row r="8" spans="1:7">
      <c r="A8" s="217" t="s">
        <v>70</v>
      </c>
      <c r="B8" s="217"/>
      <c r="C8" s="217"/>
      <c r="D8" s="217"/>
      <c r="E8" s="217"/>
      <c r="F8" s="217"/>
      <c r="G8" s="217"/>
    </row>
    <row r="9" spans="1:7">
      <c r="A9" s="21"/>
    </row>
    <row r="10" spans="1:7">
      <c r="A10" s="218" t="s">
        <v>43</v>
      </c>
      <c r="B10" s="218"/>
      <c r="C10" s="218"/>
      <c r="D10" s="218"/>
      <c r="E10" s="218"/>
      <c r="F10" s="218"/>
      <c r="G10" s="218"/>
    </row>
    <row r="11" spans="1:7" ht="17.25" customHeight="1">
      <c r="A11" s="219" t="s">
        <v>4</v>
      </c>
      <c r="B11" s="219" t="s">
        <v>71</v>
      </c>
      <c r="C11" s="219" t="s">
        <v>78</v>
      </c>
      <c r="D11" s="219"/>
      <c r="E11" s="219"/>
      <c r="F11" s="219"/>
      <c r="G11" s="219"/>
    </row>
    <row r="12" spans="1:7" ht="15.75" customHeight="1">
      <c r="A12" s="219"/>
      <c r="B12" s="219"/>
      <c r="C12" s="219" t="s">
        <v>63</v>
      </c>
      <c r="D12" s="219" t="s">
        <v>62</v>
      </c>
      <c r="E12" s="219"/>
      <c r="F12" s="219"/>
      <c r="G12" s="219"/>
    </row>
    <row r="13" spans="1:7" ht="31.5">
      <c r="A13" s="219"/>
      <c r="B13" s="219"/>
      <c r="C13" s="219"/>
      <c r="D13" s="23" t="s">
        <v>72</v>
      </c>
      <c r="E13" s="23" t="s">
        <v>73</v>
      </c>
      <c r="F13" s="23" t="s">
        <v>74</v>
      </c>
      <c r="G13" s="23" t="s">
        <v>75</v>
      </c>
    </row>
    <row r="14" spans="1:7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</row>
    <row r="15" spans="1:7">
      <c r="A15" s="16">
        <v>1</v>
      </c>
      <c r="B15" s="12" t="s">
        <v>76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</row>
    <row r="16" spans="1:7">
      <c r="A16" s="16">
        <v>2</v>
      </c>
      <c r="B16" s="12" t="s">
        <v>122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</row>
    <row r="17" spans="1:17">
      <c r="A17" s="17"/>
      <c r="B17" s="19"/>
      <c r="C17" s="18"/>
      <c r="D17" s="18"/>
      <c r="E17" s="18"/>
      <c r="F17" s="18"/>
      <c r="G17" s="18"/>
    </row>
    <row r="18" spans="1:17" ht="31.5" customHeight="1">
      <c r="A18" s="220" t="s">
        <v>208</v>
      </c>
      <c r="B18" s="220"/>
      <c r="C18" s="220"/>
      <c r="D18" s="220"/>
      <c r="E18" s="220"/>
      <c r="F18" s="220"/>
      <c r="G18" s="220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1:17">
      <c r="A19" s="216"/>
      <c r="B19" s="216"/>
      <c r="C19" s="216"/>
      <c r="D19" s="216"/>
      <c r="E19" s="216"/>
      <c r="F19" s="216"/>
      <c r="G19" s="216"/>
      <c r="H19" s="54"/>
      <c r="I19" s="54"/>
      <c r="J19" s="54"/>
      <c r="K19" s="54"/>
      <c r="L19" s="54"/>
      <c r="M19" s="54"/>
      <c r="N19" s="54"/>
      <c r="O19" s="54"/>
      <c r="P19" s="54"/>
      <c r="Q19" s="54"/>
    </row>
  </sheetData>
  <mergeCells count="14">
    <mergeCell ref="A19:G19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  <mergeCell ref="A18:G18"/>
  </mergeCells>
  <pageMargins left="0.78740157480314965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8"/>
  <sheetViews>
    <sheetView view="pageBreakPreview" zoomScaleSheetLayoutView="100" workbookViewId="0">
      <selection activeCell="A7" sqref="A7:Q7"/>
    </sheetView>
  </sheetViews>
  <sheetFormatPr defaultColWidth="13.85546875" defaultRowHeight="15.75"/>
  <cols>
    <col min="1" max="1" width="4.85546875" style="151" customWidth="1"/>
    <col min="2" max="2" width="23.42578125" style="151" bestFit="1" customWidth="1"/>
    <col min="3" max="3" width="6" style="151" bestFit="1" customWidth="1"/>
    <col min="4" max="4" width="8.28515625" style="151" bestFit="1" customWidth="1"/>
    <col min="5" max="5" width="8.42578125" style="151" bestFit="1" customWidth="1"/>
    <col min="6" max="6" width="12.85546875" style="151" bestFit="1" customWidth="1"/>
    <col min="7" max="7" width="11.28515625" style="151" bestFit="1" customWidth="1"/>
    <col min="8" max="8" width="6" style="151" bestFit="1" customWidth="1"/>
    <col min="9" max="10" width="8.28515625" style="151" bestFit="1" customWidth="1"/>
    <col min="11" max="11" width="12.85546875" style="151" bestFit="1" customWidth="1"/>
    <col min="12" max="12" width="12.28515625" style="151" bestFit="1" customWidth="1"/>
    <col min="13" max="13" width="6" style="151" bestFit="1" customWidth="1"/>
    <col min="14" max="14" width="8.28515625" style="151" bestFit="1" customWidth="1"/>
    <col min="15" max="15" width="8.42578125" style="151" bestFit="1" customWidth="1"/>
    <col min="16" max="16" width="12.85546875" style="151" bestFit="1" customWidth="1"/>
    <col min="17" max="16384" width="13.85546875" style="151"/>
  </cols>
  <sheetData>
    <row r="1" spans="1:17">
      <c r="A1" s="191" t="s">
        <v>77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</row>
    <row r="2" spans="1:17">
      <c r="A2" s="191" t="s">
        <v>156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17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7">
      <c r="A4" s="152"/>
    </row>
    <row r="5" spans="1:17">
      <c r="A5" s="152"/>
    </row>
    <row r="6" spans="1:17">
      <c r="A6" s="222" t="s">
        <v>18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</row>
    <row r="7" spans="1:17">
      <c r="A7" s="222" t="s">
        <v>69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</row>
    <row r="8" spans="1:17">
      <c r="A8" s="222" t="s">
        <v>70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</row>
    <row r="9" spans="1:17">
      <c r="A9" s="153"/>
    </row>
    <row r="10" spans="1:17">
      <c r="A10" s="223" t="s">
        <v>43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</row>
    <row r="11" spans="1:17" s="154" customFormat="1" ht="17.25" customHeight="1">
      <c r="A11" s="224" t="s">
        <v>4</v>
      </c>
      <c r="B11" s="224" t="s">
        <v>71</v>
      </c>
      <c r="C11" s="224" t="s">
        <v>201</v>
      </c>
      <c r="D11" s="224"/>
      <c r="E11" s="224"/>
      <c r="F11" s="224"/>
      <c r="G11" s="224"/>
      <c r="H11" s="224" t="s">
        <v>202</v>
      </c>
      <c r="I11" s="224"/>
      <c r="J11" s="224"/>
      <c r="K11" s="224"/>
      <c r="L11" s="224"/>
      <c r="M11" s="224" t="s">
        <v>203</v>
      </c>
      <c r="N11" s="224"/>
      <c r="O11" s="224"/>
      <c r="P11" s="224"/>
      <c r="Q11" s="224"/>
    </row>
    <row r="12" spans="1:17" s="154" customFormat="1" ht="15">
      <c r="A12" s="224"/>
      <c r="B12" s="224"/>
      <c r="C12" s="224" t="s">
        <v>63</v>
      </c>
      <c r="D12" s="224" t="s">
        <v>62</v>
      </c>
      <c r="E12" s="224"/>
      <c r="F12" s="224"/>
      <c r="G12" s="224"/>
      <c r="H12" s="224" t="s">
        <v>63</v>
      </c>
      <c r="I12" s="224" t="s">
        <v>62</v>
      </c>
      <c r="J12" s="224"/>
      <c r="K12" s="224"/>
      <c r="L12" s="224"/>
      <c r="M12" s="224" t="s">
        <v>63</v>
      </c>
      <c r="N12" s="224" t="s">
        <v>62</v>
      </c>
      <c r="O12" s="224"/>
      <c r="P12" s="224"/>
      <c r="Q12" s="224"/>
    </row>
    <row r="13" spans="1:17" s="154" customFormat="1" ht="45">
      <c r="A13" s="224"/>
      <c r="B13" s="224"/>
      <c r="C13" s="224"/>
      <c r="D13" s="105" t="s">
        <v>72</v>
      </c>
      <c r="E13" s="105" t="s">
        <v>73</v>
      </c>
      <c r="F13" s="105" t="s">
        <v>74</v>
      </c>
      <c r="G13" s="105" t="s">
        <v>75</v>
      </c>
      <c r="H13" s="224"/>
      <c r="I13" s="105" t="s">
        <v>72</v>
      </c>
      <c r="J13" s="105" t="s">
        <v>73</v>
      </c>
      <c r="K13" s="105" t="s">
        <v>74</v>
      </c>
      <c r="L13" s="105" t="s">
        <v>75</v>
      </c>
      <c r="M13" s="224"/>
      <c r="N13" s="105" t="s">
        <v>72</v>
      </c>
      <c r="O13" s="105" t="s">
        <v>73</v>
      </c>
      <c r="P13" s="105" t="s">
        <v>74</v>
      </c>
      <c r="Q13" s="105" t="s">
        <v>75</v>
      </c>
    </row>
    <row r="14" spans="1:17" s="154" customFormat="1" ht="15">
      <c r="A14" s="155">
        <v>1</v>
      </c>
      <c r="B14" s="155">
        <v>2</v>
      </c>
      <c r="C14" s="155">
        <v>3</v>
      </c>
      <c r="D14" s="155">
        <v>4</v>
      </c>
      <c r="E14" s="155">
        <v>5</v>
      </c>
      <c r="F14" s="155">
        <v>6</v>
      </c>
      <c r="G14" s="155">
        <v>7</v>
      </c>
      <c r="H14" s="155">
        <v>8</v>
      </c>
      <c r="I14" s="155">
        <v>9</v>
      </c>
      <c r="J14" s="155">
        <v>10</v>
      </c>
      <c r="K14" s="155">
        <v>11</v>
      </c>
      <c r="L14" s="155">
        <v>12</v>
      </c>
      <c r="M14" s="155">
        <v>13</v>
      </c>
      <c r="N14" s="155">
        <v>14</v>
      </c>
      <c r="O14" s="155">
        <v>15</v>
      </c>
      <c r="P14" s="155">
        <v>16</v>
      </c>
      <c r="Q14" s="155">
        <v>17</v>
      </c>
    </row>
    <row r="15" spans="1:17" s="154" customFormat="1" ht="15">
      <c r="A15" s="105">
        <v>1</v>
      </c>
      <c r="B15" s="156" t="s">
        <v>76</v>
      </c>
      <c r="C15" s="107">
        <v>0</v>
      </c>
      <c r="D15" s="107">
        <v>0</v>
      </c>
      <c r="E15" s="107">
        <v>0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</row>
    <row r="16" spans="1:17" s="154" customFormat="1" ht="30">
      <c r="A16" s="105">
        <v>2</v>
      </c>
      <c r="B16" s="156" t="s">
        <v>122</v>
      </c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</row>
    <row r="17" spans="1:17">
      <c r="A17" s="157"/>
      <c r="B17" s="158"/>
      <c r="C17" s="159"/>
      <c r="D17" s="159"/>
      <c r="E17" s="159"/>
      <c r="F17" s="159"/>
      <c r="G17" s="159"/>
      <c r="H17" s="159"/>
    </row>
    <row r="18" spans="1:17">
      <c r="A18" s="221" t="s">
        <v>185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</row>
  </sheetData>
  <mergeCells count="19">
    <mergeCell ref="M11:Q11"/>
    <mergeCell ref="M12:M13"/>
    <mergeCell ref="N12:Q12"/>
    <mergeCell ref="A18:Q18"/>
    <mergeCell ref="A1:Q1"/>
    <mergeCell ref="A2:Q2"/>
    <mergeCell ref="A6:Q6"/>
    <mergeCell ref="A7:Q7"/>
    <mergeCell ref="A8:Q8"/>
    <mergeCell ref="A10:Q10"/>
    <mergeCell ref="A3:L3"/>
    <mergeCell ref="A11:A13"/>
    <mergeCell ref="B11:B13"/>
    <mergeCell ref="C11:G11"/>
    <mergeCell ref="H11:L11"/>
    <mergeCell ref="C12:C13"/>
    <mergeCell ref="D12:G12"/>
    <mergeCell ref="H12:H13"/>
    <mergeCell ref="I12:L12"/>
  </mergeCells>
  <pageMargins left="0.31496062992125984" right="0.31496062992125984" top="0.74803149606299213" bottom="0.74803149606299213" header="0" footer="0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5"/>
  <sheetViews>
    <sheetView tabSelected="1" view="pageBreakPreview" zoomScaleSheetLayoutView="100" workbookViewId="0">
      <selection activeCell="H23" sqref="H23"/>
    </sheetView>
  </sheetViews>
  <sheetFormatPr defaultColWidth="13.85546875" defaultRowHeight="15.75"/>
  <cols>
    <col min="1" max="1" width="4.28515625" style="53" customWidth="1"/>
    <col min="2" max="2" width="75.140625" style="2" customWidth="1"/>
    <col min="3" max="3" width="11.140625" style="2" customWidth="1"/>
    <col min="4" max="5" width="13.85546875" style="2" hidden="1" customWidth="1"/>
    <col min="6" max="6" width="14.7109375" style="2" hidden="1" customWidth="1"/>
    <col min="7" max="7" width="12.5703125" style="2" customWidth="1"/>
    <col min="8" max="8" width="13" style="2" customWidth="1"/>
    <col min="9" max="16384" width="13.85546875" style="2"/>
  </cols>
  <sheetData>
    <row r="1" spans="1:9" ht="14.25" customHeight="1">
      <c r="A1" s="191" t="s">
        <v>91</v>
      </c>
      <c r="B1" s="191"/>
      <c r="C1" s="191"/>
      <c r="D1" s="191"/>
      <c r="E1" s="191"/>
      <c r="F1" s="191"/>
      <c r="G1" s="191"/>
      <c r="H1" s="191"/>
      <c r="I1" s="191"/>
    </row>
    <row r="2" spans="1:9">
      <c r="A2" s="191" t="s">
        <v>156</v>
      </c>
      <c r="B2" s="191"/>
      <c r="C2" s="191"/>
      <c r="D2" s="191"/>
      <c r="E2" s="191"/>
      <c r="F2" s="191"/>
      <c r="G2" s="191"/>
      <c r="H2" s="191"/>
      <c r="I2" s="191"/>
    </row>
    <row r="3" spans="1:9" ht="15" customHeight="1">
      <c r="A3" s="57"/>
      <c r="B3" s="22"/>
      <c r="C3" s="22"/>
      <c r="D3" s="22"/>
      <c r="E3" s="22"/>
      <c r="F3" s="22"/>
      <c r="G3" s="22"/>
      <c r="H3" s="22"/>
    </row>
    <row r="4" spans="1:9">
      <c r="A4" s="182" t="s">
        <v>52</v>
      </c>
      <c r="B4" s="182"/>
      <c r="C4" s="182"/>
      <c r="D4" s="182"/>
      <c r="E4" s="182"/>
      <c r="F4" s="182"/>
      <c r="G4" s="182"/>
      <c r="H4" s="182"/>
      <c r="I4" s="182"/>
    </row>
    <row r="5" spans="1:9">
      <c r="A5" s="182" t="s">
        <v>79</v>
      </c>
      <c r="B5" s="182"/>
      <c r="C5" s="182"/>
      <c r="D5" s="182"/>
      <c r="E5" s="182"/>
      <c r="F5" s="182"/>
      <c r="G5" s="182"/>
      <c r="H5" s="182"/>
      <c r="I5" s="182"/>
    </row>
    <row r="6" spans="1:9">
      <c r="A6" s="182" t="s">
        <v>80</v>
      </c>
      <c r="B6" s="182"/>
      <c r="C6" s="182"/>
      <c r="D6" s="182"/>
      <c r="E6" s="182"/>
      <c r="F6" s="182"/>
      <c r="G6" s="182"/>
      <c r="H6" s="182"/>
      <c r="I6" s="182"/>
    </row>
    <row r="7" spans="1:9">
      <c r="A7" s="51"/>
      <c r="G7" s="13"/>
      <c r="H7" s="13"/>
    </row>
    <row r="8" spans="1:9">
      <c r="A8" s="199" t="s">
        <v>43</v>
      </c>
      <c r="B8" s="199"/>
      <c r="C8" s="199"/>
      <c r="D8" s="199"/>
      <c r="E8" s="199"/>
      <c r="F8" s="199"/>
      <c r="G8" s="199"/>
      <c r="H8" s="199"/>
      <c r="I8" s="199"/>
    </row>
    <row r="9" spans="1:9" ht="14.25" customHeight="1">
      <c r="A9" s="193" t="s">
        <v>4</v>
      </c>
      <c r="B9" s="193" t="s">
        <v>81</v>
      </c>
      <c r="C9" s="226" t="s">
        <v>82</v>
      </c>
      <c r="D9" s="226"/>
      <c r="E9" s="226"/>
      <c r="F9" s="226"/>
      <c r="G9" s="226"/>
      <c r="H9" s="226"/>
      <c r="I9" s="226"/>
    </row>
    <row r="10" spans="1:9" ht="15.75" customHeight="1">
      <c r="A10" s="225"/>
      <c r="B10" s="225"/>
      <c r="C10" s="225" t="s">
        <v>63</v>
      </c>
      <c r="D10" s="226" t="s">
        <v>83</v>
      </c>
      <c r="E10" s="226"/>
      <c r="F10" s="226"/>
      <c r="G10" s="226"/>
      <c r="H10" s="226"/>
      <c r="I10" s="226"/>
    </row>
    <row r="11" spans="1:9" ht="61.5" customHeight="1">
      <c r="A11" s="194"/>
      <c r="B11" s="194"/>
      <c r="C11" s="194"/>
      <c r="D11" s="75" t="s">
        <v>146</v>
      </c>
      <c r="E11" s="76" t="s">
        <v>143</v>
      </c>
      <c r="F11" s="76" t="s">
        <v>144</v>
      </c>
      <c r="G11" s="76" t="s">
        <v>200</v>
      </c>
      <c r="H11" s="76" t="s">
        <v>199</v>
      </c>
      <c r="I11" s="76" t="s">
        <v>198</v>
      </c>
    </row>
    <row r="12" spans="1:9">
      <c r="A12" s="52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52">
        <v>4</v>
      </c>
      <c r="H12" s="52">
        <v>5</v>
      </c>
      <c r="I12" s="110">
        <v>6</v>
      </c>
    </row>
    <row r="13" spans="1:9" s="151" customFormat="1" ht="42.75">
      <c r="A13" s="160">
        <v>1</v>
      </c>
      <c r="B13" s="161" t="s">
        <v>205</v>
      </c>
      <c r="C13" s="91">
        <f>C15+C18+C20+C22</f>
        <v>1530</v>
      </c>
      <c r="D13" s="121">
        <f>D15+D18+D20+D22</f>
        <v>460.67999999999995</v>
      </c>
      <c r="E13" s="121">
        <f t="shared" ref="E13:H13" si="0">E15+E18+E20+E22</f>
        <v>735.81999999999994</v>
      </c>
      <c r="F13" s="121">
        <f t="shared" si="0"/>
        <v>471.83</v>
      </c>
      <c r="G13" s="121">
        <f t="shared" si="0"/>
        <v>510</v>
      </c>
      <c r="H13" s="121">
        <f t="shared" si="0"/>
        <v>510</v>
      </c>
      <c r="I13" s="121">
        <f t="shared" ref="I13" si="1">I15+I18+I20+I22</f>
        <v>510</v>
      </c>
    </row>
    <row r="14" spans="1:9">
      <c r="A14" s="59"/>
      <c r="B14" s="64" t="s">
        <v>84</v>
      </c>
      <c r="C14" s="27"/>
      <c r="D14" s="27"/>
      <c r="E14" s="105"/>
      <c r="F14" s="27"/>
      <c r="G14" s="27"/>
      <c r="H14" s="27"/>
      <c r="I14" s="27"/>
    </row>
    <row r="15" spans="1:9" s="65" customFormat="1">
      <c r="A15" s="27">
        <v>2</v>
      </c>
      <c r="B15" s="49" t="s">
        <v>85</v>
      </c>
      <c r="C15" s="67">
        <f>SUM(G15:I15)</f>
        <v>1530</v>
      </c>
      <c r="D15" s="68">
        <f>D26+D37</f>
        <v>460.67999999999995</v>
      </c>
      <c r="E15" s="106">
        <f t="shared" ref="E15:H15" si="2">E26+E37</f>
        <v>735.81999999999994</v>
      </c>
      <c r="F15" s="68">
        <f t="shared" si="2"/>
        <v>471.83</v>
      </c>
      <c r="G15" s="68">
        <f t="shared" si="2"/>
        <v>510</v>
      </c>
      <c r="H15" s="68">
        <f t="shared" si="2"/>
        <v>510</v>
      </c>
      <c r="I15" s="68">
        <f t="shared" ref="I15" si="3">I26+I37</f>
        <v>510</v>
      </c>
    </row>
    <row r="16" spans="1:9" s="65" customFormat="1">
      <c r="A16" s="27">
        <v>3</v>
      </c>
      <c r="B16" s="49" t="s">
        <v>86</v>
      </c>
      <c r="C16" s="73">
        <v>0</v>
      </c>
      <c r="D16" s="73">
        <v>0</v>
      </c>
      <c r="E16" s="107">
        <v>0</v>
      </c>
      <c r="F16" s="73">
        <v>0</v>
      </c>
      <c r="G16" s="73">
        <v>0</v>
      </c>
      <c r="H16" s="73">
        <v>0</v>
      </c>
      <c r="I16" s="73">
        <v>0</v>
      </c>
    </row>
    <row r="17" spans="1:9" s="65" customFormat="1" ht="30">
      <c r="A17" s="27">
        <v>4</v>
      </c>
      <c r="B17" s="49" t="s">
        <v>87</v>
      </c>
      <c r="C17" s="73">
        <v>0</v>
      </c>
      <c r="D17" s="73">
        <v>0</v>
      </c>
      <c r="E17" s="107">
        <v>0</v>
      </c>
      <c r="F17" s="73">
        <v>0</v>
      </c>
      <c r="G17" s="73">
        <v>0</v>
      </c>
      <c r="H17" s="73">
        <v>0</v>
      </c>
      <c r="I17" s="73">
        <v>0</v>
      </c>
    </row>
    <row r="18" spans="1:9" s="65" customFormat="1">
      <c r="A18" s="27">
        <v>5</v>
      </c>
      <c r="B18" s="49" t="s">
        <v>88</v>
      </c>
      <c r="C18" s="73">
        <v>0</v>
      </c>
      <c r="D18" s="73">
        <v>0</v>
      </c>
      <c r="E18" s="107">
        <v>0</v>
      </c>
      <c r="F18" s="73">
        <v>0</v>
      </c>
      <c r="G18" s="73">
        <v>0</v>
      </c>
      <c r="H18" s="73">
        <v>0</v>
      </c>
      <c r="I18" s="73">
        <v>0</v>
      </c>
    </row>
    <row r="19" spans="1:9" s="65" customFormat="1">
      <c r="A19" s="27">
        <v>6</v>
      </c>
      <c r="B19" s="49" t="s">
        <v>86</v>
      </c>
      <c r="C19" s="73">
        <v>0</v>
      </c>
      <c r="D19" s="73">
        <v>0</v>
      </c>
      <c r="E19" s="107">
        <v>0</v>
      </c>
      <c r="F19" s="73">
        <v>0</v>
      </c>
      <c r="G19" s="73">
        <v>0</v>
      </c>
      <c r="H19" s="73">
        <v>0</v>
      </c>
      <c r="I19" s="73">
        <v>0</v>
      </c>
    </row>
    <row r="20" spans="1:9" s="65" customFormat="1">
      <c r="A20" s="27">
        <v>7</v>
      </c>
      <c r="B20" s="49" t="s">
        <v>89</v>
      </c>
      <c r="C20" s="73">
        <v>0</v>
      </c>
      <c r="D20" s="73">
        <v>0</v>
      </c>
      <c r="E20" s="107">
        <v>0</v>
      </c>
      <c r="F20" s="73">
        <v>0</v>
      </c>
      <c r="G20" s="73">
        <v>0</v>
      </c>
      <c r="H20" s="73">
        <v>0</v>
      </c>
      <c r="I20" s="73">
        <v>0</v>
      </c>
    </row>
    <row r="21" spans="1:9" s="65" customFormat="1">
      <c r="A21" s="27">
        <v>8</v>
      </c>
      <c r="B21" s="49" t="s">
        <v>86</v>
      </c>
      <c r="C21" s="73">
        <v>0</v>
      </c>
      <c r="D21" s="73">
        <v>0</v>
      </c>
      <c r="E21" s="107">
        <v>0</v>
      </c>
      <c r="F21" s="73">
        <v>0</v>
      </c>
      <c r="G21" s="73">
        <v>0</v>
      </c>
      <c r="H21" s="73">
        <v>0</v>
      </c>
      <c r="I21" s="73">
        <v>0</v>
      </c>
    </row>
    <row r="22" spans="1:9" s="65" customFormat="1">
      <c r="A22" s="27">
        <v>9</v>
      </c>
      <c r="B22" s="49" t="s">
        <v>90</v>
      </c>
      <c r="C22" s="73">
        <v>0</v>
      </c>
      <c r="D22" s="73">
        <v>0</v>
      </c>
      <c r="E22" s="107">
        <v>0</v>
      </c>
      <c r="F22" s="73">
        <v>0</v>
      </c>
      <c r="G22" s="73">
        <v>0</v>
      </c>
      <c r="H22" s="73">
        <v>0</v>
      </c>
      <c r="I22" s="73">
        <v>0</v>
      </c>
    </row>
    <row r="23" spans="1:9" s="65" customFormat="1">
      <c r="A23" s="27">
        <v>10</v>
      </c>
      <c r="B23" s="49" t="s">
        <v>86</v>
      </c>
      <c r="C23" s="73">
        <v>0</v>
      </c>
      <c r="D23" s="73">
        <v>0</v>
      </c>
      <c r="E23" s="107">
        <v>0</v>
      </c>
      <c r="F23" s="73">
        <v>0</v>
      </c>
      <c r="G23" s="73">
        <v>0</v>
      </c>
      <c r="H23" s="73">
        <v>0</v>
      </c>
      <c r="I23" s="73">
        <v>0</v>
      </c>
    </row>
    <row r="24" spans="1:9" ht="28.5">
      <c r="A24" s="74">
        <v>11</v>
      </c>
      <c r="B24" s="66" t="s">
        <v>160</v>
      </c>
      <c r="C24" s="69">
        <f>C26+C29+C31+C33</f>
        <v>900</v>
      </c>
      <c r="D24" s="70">
        <f t="shared" ref="D24:H24" si="4">D26+D29+D31+D33</f>
        <v>176.6</v>
      </c>
      <c r="E24" s="108">
        <f t="shared" si="4"/>
        <v>617.04999999999995</v>
      </c>
      <c r="F24" s="70">
        <f t="shared" si="4"/>
        <v>253.39</v>
      </c>
      <c r="G24" s="70">
        <f t="shared" si="4"/>
        <v>300</v>
      </c>
      <c r="H24" s="70">
        <f t="shared" si="4"/>
        <v>300</v>
      </c>
      <c r="I24" s="70">
        <f t="shared" ref="I24" si="5">I26+I29+I31+I33</f>
        <v>300</v>
      </c>
    </row>
    <row r="25" spans="1:9">
      <c r="A25" s="59"/>
      <c r="B25" s="64" t="s">
        <v>84</v>
      </c>
      <c r="C25" s="27"/>
      <c r="D25" s="27"/>
      <c r="E25" s="105"/>
      <c r="F25" s="27"/>
      <c r="G25" s="27"/>
      <c r="H25" s="27"/>
      <c r="I25" s="27"/>
    </row>
    <row r="26" spans="1:9">
      <c r="A26" s="27">
        <v>12</v>
      </c>
      <c r="B26" s="56" t="s">
        <v>85</v>
      </c>
      <c r="C26" s="71">
        <f>SUM(G26:I26)</f>
        <v>900</v>
      </c>
      <c r="D26" s="47">
        <v>176.6</v>
      </c>
      <c r="E26" s="109">
        <v>617.04999999999995</v>
      </c>
      <c r="F26" s="47">
        <v>253.39</v>
      </c>
      <c r="G26" s="47">
        <v>300</v>
      </c>
      <c r="H26" s="47">
        <v>300</v>
      </c>
      <c r="I26" s="47">
        <v>300</v>
      </c>
    </row>
    <row r="27" spans="1:9">
      <c r="A27" s="27">
        <v>13</v>
      </c>
      <c r="B27" s="49" t="s">
        <v>86</v>
      </c>
      <c r="C27" s="73">
        <v>0</v>
      </c>
      <c r="D27" s="73">
        <v>0</v>
      </c>
      <c r="E27" s="107">
        <v>0</v>
      </c>
      <c r="F27" s="73">
        <v>0</v>
      </c>
      <c r="G27" s="73">
        <v>0</v>
      </c>
      <c r="H27" s="73">
        <v>0</v>
      </c>
      <c r="I27" s="73">
        <v>0</v>
      </c>
    </row>
    <row r="28" spans="1:9" ht="30">
      <c r="A28" s="27">
        <v>14</v>
      </c>
      <c r="B28" s="49" t="s">
        <v>87</v>
      </c>
      <c r="C28" s="73">
        <v>0</v>
      </c>
      <c r="D28" s="73">
        <v>0</v>
      </c>
      <c r="E28" s="107">
        <v>0</v>
      </c>
      <c r="F28" s="73">
        <v>0</v>
      </c>
      <c r="G28" s="73">
        <v>0</v>
      </c>
      <c r="H28" s="73">
        <v>0</v>
      </c>
      <c r="I28" s="73">
        <v>0</v>
      </c>
    </row>
    <row r="29" spans="1:9">
      <c r="A29" s="27">
        <v>15</v>
      </c>
      <c r="B29" s="56" t="s">
        <v>88</v>
      </c>
      <c r="C29" s="73">
        <v>0</v>
      </c>
      <c r="D29" s="73">
        <v>0</v>
      </c>
      <c r="E29" s="107">
        <v>0</v>
      </c>
      <c r="F29" s="73">
        <v>0</v>
      </c>
      <c r="G29" s="73">
        <v>0</v>
      </c>
      <c r="H29" s="73">
        <v>0</v>
      </c>
      <c r="I29" s="73">
        <v>0</v>
      </c>
    </row>
    <row r="30" spans="1:9">
      <c r="A30" s="27">
        <v>16</v>
      </c>
      <c r="B30" s="49" t="s">
        <v>86</v>
      </c>
      <c r="C30" s="73">
        <v>0</v>
      </c>
      <c r="D30" s="73">
        <v>0</v>
      </c>
      <c r="E30" s="107">
        <v>0</v>
      </c>
      <c r="F30" s="73">
        <v>0</v>
      </c>
      <c r="G30" s="73">
        <v>0</v>
      </c>
      <c r="H30" s="73">
        <v>0</v>
      </c>
      <c r="I30" s="73">
        <v>0</v>
      </c>
    </row>
    <row r="31" spans="1:9">
      <c r="A31" s="27">
        <v>17</v>
      </c>
      <c r="B31" s="56" t="s">
        <v>89</v>
      </c>
      <c r="C31" s="73">
        <v>0</v>
      </c>
      <c r="D31" s="73">
        <v>0</v>
      </c>
      <c r="E31" s="107">
        <v>0</v>
      </c>
      <c r="F31" s="73">
        <v>0</v>
      </c>
      <c r="G31" s="73">
        <v>0</v>
      </c>
      <c r="H31" s="73">
        <v>0</v>
      </c>
      <c r="I31" s="73">
        <v>0</v>
      </c>
    </row>
    <row r="32" spans="1:9">
      <c r="A32" s="27">
        <v>18</v>
      </c>
      <c r="B32" s="49" t="s">
        <v>86</v>
      </c>
      <c r="C32" s="73">
        <v>0</v>
      </c>
      <c r="D32" s="73">
        <v>0</v>
      </c>
      <c r="E32" s="107">
        <v>0</v>
      </c>
      <c r="F32" s="73">
        <v>0</v>
      </c>
      <c r="G32" s="73">
        <v>0</v>
      </c>
      <c r="H32" s="73">
        <v>0</v>
      </c>
      <c r="I32" s="73">
        <v>0</v>
      </c>
    </row>
    <row r="33" spans="1:9">
      <c r="A33" s="27">
        <v>19</v>
      </c>
      <c r="B33" s="56" t="s">
        <v>90</v>
      </c>
      <c r="C33" s="73">
        <v>0</v>
      </c>
      <c r="D33" s="73">
        <v>0</v>
      </c>
      <c r="E33" s="107">
        <v>0</v>
      </c>
      <c r="F33" s="73">
        <v>0</v>
      </c>
      <c r="G33" s="73">
        <v>0</v>
      </c>
      <c r="H33" s="73">
        <v>0</v>
      </c>
      <c r="I33" s="73">
        <v>0</v>
      </c>
    </row>
    <row r="34" spans="1:9">
      <c r="A34" s="27">
        <v>20</v>
      </c>
      <c r="B34" s="49" t="s">
        <v>86</v>
      </c>
      <c r="C34" s="73">
        <v>0</v>
      </c>
      <c r="D34" s="73">
        <v>0</v>
      </c>
      <c r="E34" s="107">
        <v>0</v>
      </c>
      <c r="F34" s="73">
        <v>0</v>
      </c>
      <c r="G34" s="73">
        <v>0</v>
      </c>
      <c r="H34" s="73">
        <v>0</v>
      </c>
      <c r="I34" s="73">
        <v>0</v>
      </c>
    </row>
    <row r="35" spans="1:9" ht="31.5" customHeight="1">
      <c r="A35" s="74">
        <v>21</v>
      </c>
      <c r="B35" s="66" t="s">
        <v>161</v>
      </c>
      <c r="C35" s="70">
        <f>C37+C40+C42+C44</f>
        <v>630</v>
      </c>
      <c r="D35" s="70">
        <f t="shared" ref="D35:H35" si="6">D37+D40+D42+D44</f>
        <v>284.08</v>
      </c>
      <c r="E35" s="108">
        <f t="shared" si="6"/>
        <v>118.77</v>
      </c>
      <c r="F35" s="70">
        <f t="shared" si="6"/>
        <v>218.44</v>
      </c>
      <c r="G35" s="70">
        <f t="shared" si="6"/>
        <v>210</v>
      </c>
      <c r="H35" s="70">
        <f t="shared" si="6"/>
        <v>210</v>
      </c>
      <c r="I35" s="70">
        <f t="shared" ref="I35" si="7">I37+I40+I42+I44</f>
        <v>210</v>
      </c>
    </row>
    <row r="36" spans="1:9">
      <c r="A36" s="59"/>
      <c r="B36" s="64" t="s">
        <v>84</v>
      </c>
      <c r="C36" s="27"/>
      <c r="D36" s="27"/>
      <c r="E36" s="105"/>
      <c r="F36" s="27"/>
      <c r="G36" s="27"/>
      <c r="H36" s="27"/>
      <c r="I36" s="27"/>
    </row>
    <row r="37" spans="1:9">
      <c r="A37" s="27">
        <v>22</v>
      </c>
      <c r="B37" s="56" t="s">
        <v>85</v>
      </c>
      <c r="C37" s="72">
        <f>SUM(G37:I37)</f>
        <v>630</v>
      </c>
      <c r="D37" s="47">
        <v>284.08</v>
      </c>
      <c r="E37" s="109">
        <v>118.77</v>
      </c>
      <c r="F37" s="47">
        <v>218.44</v>
      </c>
      <c r="G37" s="47">
        <v>210</v>
      </c>
      <c r="H37" s="47">
        <v>210</v>
      </c>
      <c r="I37" s="47">
        <v>210</v>
      </c>
    </row>
    <row r="38" spans="1:9">
      <c r="A38" s="27">
        <v>23</v>
      </c>
      <c r="B38" s="49" t="s">
        <v>86</v>
      </c>
      <c r="C38" s="73">
        <v>0</v>
      </c>
      <c r="D38" s="73">
        <v>0</v>
      </c>
      <c r="E38" s="107">
        <v>0</v>
      </c>
      <c r="F38" s="73">
        <v>0</v>
      </c>
      <c r="G38" s="73">
        <v>0</v>
      </c>
      <c r="H38" s="73">
        <v>0</v>
      </c>
      <c r="I38" s="73">
        <v>0</v>
      </c>
    </row>
    <row r="39" spans="1:9" ht="30">
      <c r="A39" s="27">
        <v>24</v>
      </c>
      <c r="B39" s="49" t="s">
        <v>87</v>
      </c>
      <c r="C39" s="73">
        <v>0</v>
      </c>
      <c r="D39" s="73">
        <v>0</v>
      </c>
      <c r="E39" s="107">
        <v>0</v>
      </c>
      <c r="F39" s="73">
        <v>0</v>
      </c>
      <c r="G39" s="73">
        <v>0</v>
      </c>
      <c r="H39" s="73">
        <v>0</v>
      </c>
      <c r="I39" s="73">
        <v>0</v>
      </c>
    </row>
    <row r="40" spans="1:9">
      <c r="A40" s="27">
        <v>25</v>
      </c>
      <c r="B40" s="56" t="s">
        <v>88</v>
      </c>
      <c r="C40" s="73">
        <v>0</v>
      </c>
      <c r="D40" s="73">
        <v>0</v>
      </c>
      <c r="E40" s="107">
        <v>0</v>
      </c>
      <c r="F40" s="73">
        <v>0</v>
      </c>
      <c r="G40" s="73">
        <v>0</v>
      </c>
      <c r="H40" s="73">
        <v>0</v>
      </c>
      <c r="I40" s="73">
        <v>0</v>
      </c>
    </row>
    <row r="41" spans="1:9">
      <c r="A41" s="27">
        <v>26</v>
      </c>
      <c r="B41" s="49" t="s">
        <v>86</v>
      </c>
      <c r="C41" s="73">
        <v>0</v>
      </c>
      <c r="D41" s="73">
        <v>0</v>
      </c>
      <c r="E41" s="107">
        <v>0</v>
      </c>
      <c r="F41" s="73">
        <v>0</v>
      </c>
      <c r="G41" s="73">
        <v>0</v>
      </c>
      <c r="H41" s="73">
        <v>0</v>
      </c>
      <c r="I41" s="73">
        <v>0</v>
      </c>
    </row>
    <row r="42" spans="1:9">
      <c r="A42" s="27">
        <v>27</v>
      </c>
      <c r="B42" s="56" t="s">
        <v>89</v>
      </c>
      <c r="C42" s="73">
        <v>0</v>
      </c>
      <c r="D42" s="73">
        <v>0</v>
      </c>
      <c r="E42" s="107">
        <v>0</v>
      </c>
      <c r="F42" s="73">
        <v>0</v>
      </c>
      <c r="G42" s="73">
        <v>0</v>
      </c>
      <c r="H42" s="73">
        <v>0</v>
      </c>
      <c r="I42" s="73">
        <v>0</v>
      </c>
    </row>
    <row r="43" spans="1:9">
      <c r="A43" s="27">
        <v>28</v>
      </c>
      <c r="B43" s="49" t="s">
        <v>86</v>
      </c>
      <c r="C43" s="73">
        <v>0</v>
      </c>
      <c r="D43" s="73">
        <v>0</v>
      </c>
      <c r="E43" s="107">
        <v>0</v>
      </c>
      <c r="F43" s="73">
        <v>0</v>
      </c>
      <c r="G43" s="73">
        <v>0</v>
      </c>
      <c r="H43" s="73">
        <v>0</v>
      </c>
      <c r="I43" s="73">
        <v>0</v>
      </c>
    </row>
    <row r="44" spans="1:9">
      <c r="A44" s="27">
        <v>29</v>
      </c>
      <c r="B44" s="56" t="s">
        <v>90</v>
      </c>
      <c r="C44" s="73">
        <v>0</v>
      </c>
      <c r="D44" s="73">
        <v>0</v>
      </c>
      <c r="E44" s="107">
        <v>0</v>
      </c>
      <c r="F44" s="73">
        <v>0</v>
      </c>
      <c r="G44" s="73">
        <v>0</v>
      </c>
      <c r="H44" s="73">
        <v>0</v>
      </c>
      <c r="I44" s="73">
        <v>0</v>
      </c>
    </row>
    <row r="45" spans="1:9">
      <c r="A45" s="27">
        <v>30</v>
      </c>
      <c r="B45" s="49" t="s">
        <v>86</v>
      </c>
      <c r="C45" s="73">
        <v>0</v>
      </c>
      <c r="D45" s="73">
        <v>0</v>
      </c>
      <c r="E45" s="107">
        <v>0</v>
      </c>
      <c r="F45" s="73">
        <v>0</v>
      </c>
      <c r="G45" s="73">
        <v>0</v>
      </c>
      <c r="H45" s="73">
        <v>0</v>
      </c>
      <c r="I45" s="73">
        <v>0</v>
      </c>
    </row>
  </sheetData>
  <mergeCells count="11">
    <mergeCell ref="A8:I8"/>
    <mergeCell ref="A4:I4"/>
    <mergeCell ref="A5:I5"/>
    <mergeCell ref="A6:I6"/>
    <mergeCell ref="A1:I1"/>
    <mergeCell ref="A2:I2"/>
    <mergeCell ref="A9:A11"/>
    <mergeCell ref="B9:B11"/>
    <mergeCell ref="C10:C11"/>
    <mergeCell ref="C9:I9"/>
    <mergeCell ref="D10:I10"/>
  </mergeCells>
  <printOptions horizontalCentered="1"/>
  <pageMargins left="0.39370078740157483" right="0.31496062992125984" top="0.39370078740157483" bottom="0.39370078740157483" header="0" footer="0"/>
  <pageSetup paperSize="9" orientation="landscape" r:id="rId1"/>
  <rowBreaks count="1" manualBreakCount="1"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5'!Заголовки_для_печати</vt:lpstr>
      <vt:lpstr>'Прил. 7'!Заголовки_для_печати</vt:lpstr>
      <vt:lpstr>'Прил. 1'!Область_печати</vt:lpstr>
      <vt:lpstr>'Прил. 2'!Область_печати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2018-11-08T02:36:20Z</cp:lastPrinted>
  <dcterms:created xsi:type="dcterms:W3CDTF">2015-12-01T03:34:08Z</dcterms:created>
  <dcterms:modified xsi:type="dcterms:W3CDTF">2018-11-08T03:01:21Z</dcterms:modified>
</cp:coreProperties>
</file>