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659" activeTab="1"/>
  </bookViews>
  <sheets>
    <sheet name="Услуга №1 " sheetId="4" r:id="rId1"/>
    <sheet name="Услуга №2 показ спектаклей" sheetId="8" r:id="rId2"/>
  </sheets>
  <calcPr calcId="144525"/>
</workbook>
</file>

<file path=xl/calcChain.xml><?xml version="1.0" encoding="utf-8"?>
<calcChain xmlns="http://schemas.openxmlformats.org/spreadsheetml/2006/main">
  <c r="L63" i="8" l="1"/>
  <c r="L64" i="4"/>
  <c r="H86" i="4" l="1"/>
  <c r="H78" i="8"/>
  <c r="H77" i="8"/>
  <c r="L45" i="4" l="1"/>
  <c r="K120" i="4"/>
  <c r="H120" i="4" l="1"/>
  <c r="H79" i="4"/>
  <c r="H78" i="4"/>
  <c r="G118" i="8"/>
  <c r="G121" i="4"/>
  <c r="H56" i="8" l="1"/>
  <c r="K56" i="8" s="1"/>
  <c r="K116" i="8"/>
  <c r="K115" i="8"/>
  <c r="K114" i="8"/>
  <c r="K113" i="8"/>
  <c r="K112" i="8"/>
  <c r="K111" i="8"/>
  <c r="K110" i="8"/>
  <c r="K109" i="8"/>
  <c r="K108" i="8"/>
  <c r="K107" i="8"/>
  <c r="K106" i="8"/>
  <c r="K105" i="8"/>
  <c r="K104" i="8"/>
  <c r="K103" i="8"/>
  <c r="K102" i="8"/>
  <c r="K101" i="8"/>
  <c r="K100" i="8"/>
  <c r="K99" i="8"/>
  <c r="K98" i="8"/>
  <c r="K97" i="8"/>
  <c r="K96" i="8"/>
  <c r="K95" i="8"/>
  <c r="G58" i="8"/>
  <c r="I57" i="8"/>
  <c r="H57" i="8"/>
  <c r="K57" i="8" s="1"/>
  <c r="I55" i="8"/>
  <c r="H55" i="8"/>
  <c r="I54" i="8"/>
  <c r="H54" i="8"/>
  <c r="K54" i="8" s="1"/>
  <c r="I53" i="8"/>
  <c r="H53" i="8"/>
  <c r="K53" i="8" s="1"/>
  <c r="I52" i="8"/>
  <c r="H52" i="8"/>
  <c r="K52" i="8" s="1"/>
  <c r="I51" i="8"/>
  <c r="H51" i="8"/>
  <c r="I50" i="8"/>
  <c r="H50" i="8"/>
  <c r="K50" i="8" s="1"/>
  <c r="I49" i="8"/>
  <c r="H49" i="8"/>
  <c r="K49" i="8" s="1"/>
  <c r="L43" i="8"/>
  <c r="F43" i="8"/>
  <c r="I219" i="4"/>
  <c r="J56" i="8" l="1"/>
  <c r="L56" i="8" s="1"/>
  <c r="J51" i="8"/>
  <c r="K51" i="8"/>
  <c r="J55" i="8"/>
  <c r="K55" i="8"/>
  <c r="J49" i="8"/>
  <c r="J53" i="8"/>
  <c r="L53" i="8" s="1"/>
  <c r="L49" i="8"/>
  <c r="J50" i="8"/>
  <c r="L50" i="8" s="1"/>
  <c r="J52" i="8"/>
  <c r="L52" i="8" s="1"/>
  <c r="J54" i="8"/>
  <c r="L54" i="8" s="1"/>
  <c r="J57" i="8"/>
  <c r="L57" i="8" s="1"/>
  <c r="H66" i="8"/>
  <c r="H67" i="8"/>
  <c r="H68" i="8"/>
  <c r="H69" i="8"/>
  <c r="H85" i="8"/>
  <c r="H95" i="8"/>
  <c r="H97" i="8"/>
  <c r="H99" i="8"/>
  <c r="H101" i="8"/>
  <c r="H116" i="8"/>
  <c r="H124" i="8"/>
  <c r="H75" i="8"/>
  <c r="H76" i="8"/>
  <c r="H79" i="8"/>
  <c r="H89" i="8"/>
  <c r="H96" i="8"/>
  <c r="H98" i="8"/>
  <c r="H100" i="8"/>
  <c r="H102" i="8"/>
  <c r="H115" i="8"/>
  <c r="J442" i="4"/>
  <c r="L442" i="4" s="1"/>
  <c r="L55" i="8" l="1"/>
  <c r="L58" i="8" s="1"/>
  <c r="A133" i="8" s="1"/>
  <c r="L51" i="8"/>
  <c r="H103" i="8"/>
  <c r="H125" i="8"/>
  <c r="J58" i="8"/>
  <c r="L381" i="4"/>
  <c r="H384" i="4" s="1"/>
  <c r="H393" i="4"/>
  <c r="H395" i="4"/>
  <c r="H401" i="4"/>
  <c r="H405" i="4"/>
  <c r="I376" i="4"/>
  <c r="L376" i="4" s="1"/>
  <c r="I375" i="4"/>
  <c r="L375" i="4" s="1"/>
  <c r="I374" i="4"/>
  <c r="L374" i="4" s="1"/>
  <c r="I373" i="4"/>
  <c r="L373" i="4" s="1"/>
  <c r="I372" i="4"/>
  <c r="L372" i="4" s="1"/>
  <c r="I371" i="4"/>
  <c r="L371" i="4" s="1"/>
  <c r="I370" i="4"/>
  <c r="L370" i="4" s="1"/>
  <c r="I369" i="4"/>
  <c r="L369" i="4" s="1"/>
  <c r="I368" i="4"/>
  <c r="L368" i="4" s="1"/>
  <c r="I367" i="4"/>
  <c r="L367" i="4" s="1"/>
  <c r="I366" i="4"/>
  <c r="L366" i="4" s="1"/>
  <c r="I365" i="4"/>
  <c r="L365" i="4" s="1"/>
  <c r="I364" i="4"/>
  <c r="L364" i="4" s="1"/>
  <c r="I363" i="4"/>
  <c r="L363" i="4" s="1"/>
  <c r="I362" i="4"/>
  <c r="L362" i="4" s="1"/>
  <c r="I361" i="4"/>
  <c r="L361" i="4" s="1"/>
  <c r="I360" i="4"/>
  <c r="L360" i="4" s="1"/>
  <c r="I359" i="4"/>
  <c r="L359" i="4" s="1"/>
  <c r="I358" i="4"/>
  <c r="L358" i="4" s="1"/>
  <c r="I357" i="4"/>
  <c r="L357" i="4" s="1"/>
  <c r="I356" i="4"/>
  <c r="L356" i="4" s="1"/>
  <c r="I355" i="4"/>
  <c r="L355" i="4" s="1"/>
  <c r="I354" i="4"/>
  <c r="L354" i="4" s="1"/>
  <c r="I353" i="4"/>
  <c r="L353" i="4" s="1"/>
  <c r="I352" i="4"/>
  <c r="L352" i="4" s="1"/>
  <c r="I351" i="4"/>
  <c r="L351" i="4" s="1"/>
  <c r="I350" i="4"/>
  <c r="L350" i="4" s="1"/>
  <c r="I349" i="4"/>
  <c r="L349" i="4" s="1"/>
  <c r="I348" i="4"/>
  <c r="L348" i="4" s="1"/>
  <c r="I347" i="4"/>
  <c r="L347" i="4" s="1"/>
  <c r="L377" i="4" s="1"/>
  <c r="I195" i="4"/>
  <c r="L195" i="4" s="1"/>
  <c r="I196" i="4"/>
  <c r="L196" i="4" s="1"/>
  <c r="I197" i="4"/>
  <c r="L197" i="4" s="1"/>
  <c r="I198" i="4"/>
  <c r="L198" i="4" s="1"/>
  <c r="I199" i="4"/>
  <c r="L199" i="4" s="1"/>
  <c r="I200" i="4"/>
  <c r="L200" i="4" s="1"/>
  <c r="I201" i="4"/>
  <c r="L201" i="4" s="1"/>
  <c r="I202" i="4"/>
  <c r="L202" i="4" s="1"/>
  <c r="I203" i="4"/>
  <c r="L203" i="4" s="1"/>
  <c r="I204" i="4"/>
  <c r="L204" i="4" s="1"/>
  <c r="I205" i="4"/>
  <c r="L205" i="4" s="1"/>
  <c r="I206" i="4"/>
  <c r="L206" i="4" s="1"/>
  <c r="I207" i="4"/>
  <c r="L207" i="4" s="1"/>
  <c r="I208" i="4"/>
  <c r="L208" i="4" s="1"/>
  <c r="I209" i="4"/>
  <c r="L209" i="4" s="1"/>
  <c r="I210" i="4"/>
  <c r="L210" i="4" s="1"/>
  <c r="I211" i="4"/>
  <c r="L211" i="4" s="1"/>
  <c r="I212" i="4"/>
  <c r="L212" i="4" s="1"/>
  <c r="I213" i="4"/>
  <c r="L213" i="4" s="1"/>
  <c r="I214" i="4"/>
  <c r="L214" i="4" s="1"/>
  <c r="I215" i="4"/>
  <c r="L215" i="4" s="1"/>
  <c r="I216" i="4"/>
  <c r="L216" i="4" s="1"/>
  <c r="I217" i="4"/>
  <c r="L217" i="4" s="1"/>
  <c r="I218" i="4"/>
  <c r="L218" i="4" s="1"/>
  <c r="L219" i="4"/>
  <c r="I220" i="4"/>
  <c r="L220" i="4" s="1"/>
  <c r="I77" i="8" l="1"/>
  <c r="J77" i="8" s="1"/>
  <c r="L77" i="8" s="1"/>
  <c r="I78" i="8"/>
  <c r="J78" i="8" s="1"/>
  <c r="L78" i="8" s="1"/>
  <c r="I125" i="8"/>
  <c r="J125" i="8" s="1"/>
  <c r="L125" i="8" s="1"/>
  <c r="H394" i="4"/>
  <c r="H387" i="4"/>
  <c r="H385" i="4"/>
  <c r="H386" i="4"/>
  <c r="I124" i="8"/>
  <c r="J124" i="8" s="1"/>
  <c r="L124" i="8" s="1"/>
  <c r="I116" i="8"/>
  <c r="J116" i="8" s="1"/>
  <c r="L116" i="8" s="1"/>
  <c r="I101" i="8"/>
  <c r="J101" i="8" s="1"/>
  <c r="L101" i="8" s="1"/>
  <c r="I99" i="8"/>
  <c r="J99" i="8" s="1"/>
  <c r="L99" i="8" s="1"/>
  <c r="I97" i="8"/>
  <c r="J97" i="8" s="1"/>
  <c r="L97" i="8" s="1"/>
  <c r="I95" i="8"/>
  <c r="J95" i="8" s="1"/>
  <c r="L95" i="8" s="1"/>
  <c r="I85" i="8"/>
  <c r="J85" i="8" s="1"/>
  <c r="L85" i="8" s="1"/>
  <c r="L86" i="8" s="1"/>
  <c r="F133" i="8" s="1"/>
  <c r="I69" i="8"/>
  <c r="J69" i="8" s="1"/>
  <c r="L69" i="8" s="1"/>
  <c r="I68" i="8"/>
  <c r="J68" i="8" s="1"/>
  <c r="L68" i="8" s="1"/>
  <c r="I67" i="8"/>
  <c r="J67" i="8" s="1"/>
  <c r="L67" i="8" s="1"/>
  <c r="I66" i="8"/>
  <c r="J66" i="8" s="1"/>
  <c r="L66" i="8" s="1"/>
  <c r="L126" i="8"/>
  <c r="I115" i="8"/>
  <c r="J115" i="8" s="1"/>
  <c r="L115" i="8" s="1"/>
  <c r="I102" i="8"/>
  <c r="I100" i="8"/>
  <c r="J100" i="8" s="1"/>
  <c r="L100" i="8" s="1"/>
  <c r="I98" i="8"/>
  <c r="J98" i="8" s="1"/>
  <c r="L98" i="8" s="1"/>
  <c r="I96" i="8"/>
  <c r="J96" i="8" s="1"/>
  <c r="L96" i="8" s="1"/>
  <c r="I89" i="8"/>
  <c r="J89" i="8" s="1"/>
  <c r="M89" i="8" s="1"/>
  <c r="M90" i="8" s="1"/>
  <c r="G133" i="8" s="1"/>
  <c r="I79" i="8"/>
  <c r="J79" i="8" s="1"/>
  <c r="L79" i="8" s="1"/>
  <c r="I76" i="8"/>
  <c r="J76" i="8" s="1"/>
  <c r="L76" i="8" s="1"/>
  <c r="I75" i="8"/>
  <c r="J75" i="8" s="1"/>
  <c r="L75" i="8" s="1"/>
  <c r="H104" i="8"/>
  <c r="L80" i="8" l="1"/>
  <c r="E133" i="8" s="1"/>
  <c r="L70" i="8"/>
  <c r="D133" i="8" s="1"/>
  <c r="H105" i="8"/>
  <c r="I103" i="8"/>
  <c r="J102" i="8"/>
  <c r="L102" i="8" s="1"/>
  <c r="L127" i="8"/>
  <c r="J133" i="8" s="1"/>
  <c r="K433" i="4"/>
  <c r="K432" i="4"/>
  <c r="K431" i="4"/>
  <c r="K430" i="4"/>
  <c r="K429" i="4"/>
  <c r="K428" i="4"/>
  <c r="K427" i="4"/>
  <c r="K426" i="4"/>
  <c r="K425" i="4"/>
  <c r="K424" i="4"/>
  <c r="K423" i="4"/>
  <c r="K422" i="4"/>
  <c r="K421" i="4"/>
  <c r="K420" i="4"/>
  <c r="K419" i="4"/>
  <c r="K418" i="4"/>
  <c r="K417" i="4"/>
  <c r="K416" i="4"/>
  <c r="K415" i="4"/>
  <c r="K414" i="4"/>
  <c r="K413" i="4"/>
  <c r="K412" i="4"/>
  <c r="K411" i="4"/>
  <c r="H432" i="4"/>
  <c r="B450" i="4"/>
  <c r="G342" i="4"/>
  <c r="I341" i="4"/>
  <c r="H341" i="4"/>
  <c r="I340" i="4"/>
  <c r="H340" i="4"/>
  <c r="I339" i="4"/>
  <c r="H339" i="4"/>
  <c r="K339" i="4" s="1"/>
  <c r="I338" i="4"/>
  <c r="H338" i="4"/>
  <c r="I337" i="4"/>
  <c r="H337" i="4"/>
  <c r="K337" i="4" s="1"/>
  <c r="I336" i="4"/>
  <c r="H336" i="4"/>
  <c r="J336" i="4" s="1"/>
  <c r="I335" i="4"/>
  <c r="H335" i="4"/>
  <c r="K335" i="4" s="1"/>
  <c r="I334" i="4"/>
  <c r="H334" i="4"/>
  <c r="L328" i="4"/>
  <c r="F328" i="4"/>
  <c r="K277" i="4"/>
  <c r="K276" i="4"/>
  <c r="K275" i="4"/>
  <c r="K274" i="4"/>
  <c r="K273" i="4"/>
  <c r="K272" i="4"/>
  <c r="K271" i="4"/>
  <c r="K270" i="4"/>
  <c r="K269" i="4"/>
  <c r="K268" i="4"/>
  <c r="K267" i="4"/>
  <c r="K266" i="4"/>
  <c r="K265" i="4"/>
  <c r="K264" i="4"/>
  <c r="K263" i="4"/>
  <c r="K262" i="4"/>
  <c r="K261" i="4"/>
  <c r="K260" i="4"/>
  <c r="K259" i="4"/>
  <c r="K258" i="4"/>
  <c r="K257" i="4"/>
  <c r="K256" i="4"/>
  <c r="K255" i="4"/>
  <c r="L225" i="4"/>
  <c r="H276" i="4" s="1"/>
  <c r="I194" i="4"/>
  <c r="L194" i="4" s="1"/>
  <c r="I193" i="4"/>
  <c r="L193" i="4" s="1"/>
  <c r="I192" i="4"/>
  <c r="L192" i="4" s="1"/>
  <c r="I191" i="4"/>
  <c r="L191" i="4" s="1"/>
  <c r="G186" i="4"/>
  <c r="I185" i="4"/>
  <c r="H185" i="4"/>
  <c r="K185" i="4" s="1"/>
  <c r="I184" i="4"/>
  <c r="H184" i="4"/>
  <c r="I183" i="4"/>
  <c r="H183" i="4"/>
  <c r="K183" i="4" s="1"/>
  <c r="I182" i="4"/>
  <c r="H182" i="4"/>
  <c r="K182" i="4" s="1"/>
  <c r="I181" i="4"/>
  <c r="H181" i="4"/>
  <c r="K181" i="4" s="1"/>
  <c r="I180" i="4"/>
  <c r="H180" i="4"/>
  <c r="I179" i="4"/>
  <c r="H179" i="4"/>
  <c r="K179" i="4" s="1"/>
  <c r="I178" i="4"/>
  <c r="H178" i="4"/>
  <c r="K178" i="4" s="1"/>
  <c r="L172" i="4"/>
  <c r="F172" i="4"/>
  <c r="H106" i="8" l="1"/>
  <c r="I104" i="8"/>
  <c r="J103" i="8"/>
  <c r="L103" i="8" s="1"/>
  <c r="J340" i="4"/>
  <c r="K336" i="4"/>
  <c r="L336" i="4" s="1"/>
  <c r="K340" i="4"/>
  <c r="L340" i="4" s="1"/>
  <c r="J180" i="4"/>
  <c r="K180" i="4"/>
  <c r="J184" i="4"/>
  <c r="K184" i="4"/>
  <c r="J334" i="4"/>
  <c r="K334" i="4"/>
  <c r="J338" i="4"/>
  <c r="K338" i="4"/>
  <c r="J335" i="4"/>
  <c r="L335" i="4" s="1"/>
  <c r="J337" i="4"/>
  <c r="L337" i="4" s="1"/>
  <c r="J339" i="4"/>
  <c r="L339" i="4" s="1"/>
  <c r="J341" i="4"/>
  <c r="K341" i="4"/>
  <c r="H411" i="4"/>
  <c r="H413" i="4"/>
  <c r="H415" i="4"/>
  <c r="H417" i="4"/>
  <c r="H433" i="4"/>
  <c r="H441" i="4"/>
  <c r="H443" i="4"/>
  <c r="H412" i="4"/>
  <c r="H414" i="4"/>
  <c r="H416" i="4"/>
  <c r="H418" i="4"/>
  <c r="L221" i="4"/>
  <c r="J178" i="4"/>
  <c r="J182" i="4"/>
  <c r="L182" i="4" s="1"/>
  <c r="L178" i="4"/>
  <c r="J179" i="4"/>
  <c r="L179" i="4" s="1"/>
  <c r="J181" i="4"/>
  <c r="L181" i="4" s="1"/>
  <c r="J183" i="4"/>
  <c r="L183" i="4" s="1"/>
  <c r="J185" i="4"/>
  <c r="L185" i="4" s="1"/>
  <c r="H228" i="4"/>
  <c r="H229" i="4"/>
  <c r="H230" i="4"/>
  <c r="H231" i="4"/>
  <c r="H245" i="4"/>
  <c r="H255" i="4"/>
  <c r="H257" i="4"/>
  <c r="H259" i="4"/>
  <c r="H261" i="4"/>
  <c r="H277" i="4"/>
  <c r="H285" i="4"/>
  <c r="H286" i="4" s="1"/>
  <c r="J286" i="4" s="1"/>
  <c r="L286" i="4" s="1"/>
  <c r="H287" i="4"/>
  <c r="H237" i="4"/>
  <c r="H238" i="4"/>
  <c r="H239" i="4"/>
  <c r="H249" i="4"/>
  <c r="H256" i="4"/>
  <c r="H258" i="4"/>
  <c r="H260" i="4"/>
  <c r="H262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H107" i="8" l="1"/>
  <c r="I105" i="8"/>
  <c r="J104" i="8"/>
  <c r="L104" i="8" s="1"/>
  <c r="L334" i="4"/>
  <c r="B294" i="4"/>
  <c r="L341" i="4"/>
  <c r="L338" i="4"/>
  <c r="L184" i="4"/>
  <c r="L180" i="4"/>
  <c r="H419" i="4"/>
  <c r="J342" i="4"/>
  <c r="H263" i="4"/>
  <c r="J186" i="4"/>
  <c r="H68" i="4"/>
  <c r="G59" i="4"/>
  <c r="I57" i="4"/>
  <c r="I56" i="4"/>
  <c r="I55" i="4"/>
  <c r="I54" i="4"/>
  <c r="I53" i="4"/>
  <c r="I52" i="4"/>
  <c r="I51" i="4"/>
  <c r="H58" i="4"/>
  <c r="H57" i="4"/>
  <c r="K57" i="4" s="1"/>
  <c r="H56" i="4"/>
  <c r="K56" i="4" s="1"/>
  <c r="H55" i="4"/>
  <c r="K55" i="4" s="1"/>
  <c r="H54" i="4"/>
  <c r="H53" i="4"/>
  <c r="H52" i="4"/>
  <c r="F45" i="4"/>
  <c r="L186" i="4" l="1"/>
  <c r="A294" i="4" s="1"/>
  <c r="I385" i="4"/>
  <c r="J385" i="4" s="1"/>
  <c r="L385" i="4" s="1"/>
  <c r="I386" i="4"/>
  <c r="J386" i="4" s="1"/>
  <c r="L386" i="4" s="1"/>
  <c r="I393" i="4"/>
  <c r="J393" i="4" s="1"/>
  <c r="L393" i="4" s="1"/>
  <c r="I394" i="4"/>
  <c r="J394" i="4" s="1"/>
  <c r="L394" i="4" s="1"/>
  <c r="I395" i="4"/>
  <c r="J395" i="4" s="1"/>
  <c r="L395" i="4" s="1"/>
  <c r="I384" i="4"/>
  <c r="J384" i="4" s="1"/>
  <c r="L384" i="4" s="1"/>
  <c r="I387" i="4"/>
  <c r="J387" i="4" s="1"/>
  <c r="L387" i="4" s="1"/>
  <c r="I401" i="4"/>
  <c r="J401" i="4" s="1"/>
  <c r="L401" i="4" s="1"/>
  <c r="L402" i="4" s="1"/>
  <c r="I405" i="4"/>
  <c r="J405" i="4" s="1"/>
  <c r="M405" i="4" s="1"/>
  <c r="M406" i="4" s="1"/>
  <c r="H108" i="8"/>
  <c r="I106" i="8"/>
  <c r="J105" i="8"/>
  <c r="L105" i="8" s="1"/>
  <c r="L342" i="4"/>
  <c r="A450" i="4" s="1"/>
  <c r="H420" i="4"/>
  <c r="I443" i="4"/>
  <c r="J443" i="4" s="1"/>
  <c r="L443" i="4" s="1"/>
  <c r="I441" i="4"/>
  <c r="J441" i="4" s="1"/>
  <c r="L441" i="4" s="1"/>
  <c r="I433" i="4"/>
  <c r="J433" i="4" s="1"/>
  <c r="L433" i="4" s="1"/>
  <c r="I417" i="4"/>
  <c r="J417" i="4" s="1"/>
  <c r="L417" i="4" s="1"/>
  <c r="I415" i="4"/>
  <c r="J415" i="4" s="1"/>
  <c r="L415" i="4" s="1"/>
  <c r="I413" i="4"/>
  <c r="J413" i="4" s="1"/>
  <c r="L413" i="4" s="1"/>
  <c r="I411" i="4"/>
  <c r="J411" i="4" s="1"/>
  <c r="L411" i="4" s="1"/>
  <c r="F450" i="4"/>
  <c r="I432" i="4"/>
  <c r="J432" i="4" s="1"/>
  <c r="L432" i="4" s="1"/>
  <c r="I418" i="4"/>
  <c r="I416" i="4"/>
  <c r="J416" i="4" s="1"/>
  <c r="L416" i="4" s="1"/>
  <c r="I414" i="4"/>
  <c r="J414" i="4" s="1"/>
  <c r="L414" i="4" s="1"/>
  <c r="I412" i="4"/>
  <c r="J412" i="4" s="1"/>
  <c r="L412" i="4" s="1"/>
  <c r="G450" i="4"/>
  <c r="I287" i="4"/>
  <c r="J287" i="4" s="1"/>
  <c r="L287" i="4" s="1"/>
  <c r="I285" i="4"/>
  <c r="J285" i="4" s="1"/>
  <c r="L285" i="4" s="1"/>
  <c r="I277" i="4"/>
  <c r="J277" i="4" s="1"/>
  <c r="L277" i="4" s="1"/>
  <c r="I261" i="4"/>
  <c r="J261" i="4" s="1"/>
  <c r="L261" i="4" s="1"/>
  <c r="I259" i="4"/>
  <c r="J259" i="4" s="1"/>
  <c r="L259" i="4" s="1"/>
  <c r="I257" i="4"/>
  <c r="J257" i="4" s="1"/>
  <c r="L257" i="4" s="1"/>
  <c r="I255" i="4"/>
  <c r="J255" i="4" s="1"/>
  <c r="L255" i="4" s="1"/>
  <c r="I245" i="4"/>
  <c r="J245" i="4" s="1"/>
  <c r="L245" i="4" s="1"/>
  <c r="L246" i="4" s="1"/>
  <c r="F294" i="4" s="1"/>
  <c r="I231" i="4"/>
  <c r="J231" i="4" s="1"/>
  <c r="L231" i="4" s="1"/>
  <c r="I230" i="4"/>
  <c r="J230" i="4" s="1"/>
  <c r="L230" i="4" s="1"/>
  <c r="I229" i="4"/>
  <c r="J229" i="4" s="1"/>
  <c r="L229" i="4" s="1"/>
  <c r="I228" i="4"/>
  <c r="J228" i="4" s="1"/>
  <c r="L228" i="4" s="1"/>
  <c r="I276" i="4"/>
  <c r="J276" i="4" s="1"/>
  <c r="L276" i="4" s="1"/>
  <c r="I262" i="4"/>
  <c r="I260" i="4"/>
  <c r="J260" i="4" s="1"/>
  <c r="L260" i="4" s="1"/>
  <c r="I258" i="4"/>
  <c r="J258" i="4" s="1"/>
  <c r="L258" i="4" s="1"/>
  <c r="I256" i="4"/>
  <c r="J256" i="4" s="1"/>
  <c r="L256" i="4" s="1"/>
  <c r="I249" i="4"/>
  <c r="J249" i="4" s="1"/>
  <c r="M249" i="4" s="1"/>
  <c r="M250" i="4" s="1"/>
  <c r="G294" i="4" s="1"/>
  <c r="I239" i="4"/>
  <c r="J239" i="4" s="1"/>
  <c r="L239" i="4" s="1"/>
  <c r="I238" i="4"/>
  <c r="J238" i="4" s="1"/>
  <c r="L238" i="4" s="1"/>
  <c r="I237" i="4"/>
  <c r="J237" i="4" s="1"/>
  <c r="L237" i="4" s="1"/>
  <c r="H264" i="4"/>
  <c r="H69" i="4"/>
  <c r="L58" i="4"/>
  <c r="J56" i="4"/>
  <c r="L56" i="4" s="1"/>
  <c r="J57" i="4"/>
  <c r="L57" i="4" s="1"/>
  <c r="J55" i="4"/>
  <c r="L55" i="4" s="1"/>
  <c r="H129" i="4"/>
  <c r="H127" i="4"/>
  <c r="H128" i="4" s="1"/>
  <c r="K119" i="4"/>
  <c r="H119" i="4"/>
  <c r="K118" i="4"/>
  <c r="H118" i="4"/>
  <c r="K104" i="4"/>
  <c r="H104" i="4"/>
  <c r="H105" i="4" s="1"/>
  <c r="K103" i="4"/>
  <c r="H103" i="4"/>
  <c r="K102" i="4"/>
  <c r="H102" i="4"/>
  <c r="K101" i="4"/>
  <c r="H101" i="4"/>
  <c r="K100" i="4"/>
  <c r="H100" i="4"/>
  <c r="K99" i="4"/>
  <c r="H99" i="4"/>
  <c r="K98" i="4"/>
  <c r="H98" i="4"/>
  <c r="K97" i="4"/>
  <c r="H97" i="4"/>
  <c r="H91" i="4"/>
  <c r="H87" i="4"/>
  <c r="H80" i="4"/>
  <c r="H77" i="4"/>
  <c r="H76" i="4"/>
  <c r="H70" i="4"/>
  <c r="H67" i="4"/>
  <c r="K54" i="4"/>
  <c r="K53" i="4"/>
  <c r="K52" i="4"/>
  <c r="H51" i="4"/>
  <c r="K51" i="4" s="1"/>
  <c r="L388" i="4" l="1"/>
  <c r="D450" i="4" s="1"/>
  <c r="L396" i="4"/>
  <c r="I107" i="8"/>
  <c r="J106" i="8"/>
  <c r="L106" i="8" s="1"/>
  <c r="H109" i="8"/>
  <c r="L232" i="4"/>
  <c r="D294" i="4" s="1"/>
  <c r="L444" i="4"/>
  <c r="J450" i="4" s="1"/>
  <c r="E450" i="4"/>
  <c r="H421" i="4"/>
  <c r="I419" i="4"/>
  <c r="J418" i="4"/>
  <c r="L418" i="4" s="1"/>
  <c r="H265" i="4"/>
  <c r="I263" i="4"/>
  <c r="J262" i="4"/>
  <c r="L262" i="4" s="1"/>
  <c r="L288" i="4"/>
  <c r="J294" i="4" s="1"/>
  <c r="L240" i="4"/>
  <c r="E294" i="4" s="1"/>
  <c r="H106" i="4"/>
  <c r="J51" i="4"/>
  <c r="J52" i="4"/>
  <c r="L52" i="4" s="1"/>
  <c r="J53" i="4"/>
  <c r="L53" i="4" s="1"/>
  <c r="J54" i="4"/>
  <c r="L54" i="4" s="1"/>
  <c r="H110" i="8" l="1"/>
  <c r="H111" i="8" s="1"/>
  <c r="I108" i="8"/>
  <c r="J107" i="8"/>
  <c r="L107" i="8" s="1"/>
  <c r="I420" i="4"/>
  <c r="J419" i="4"/>
  <c r="L419" i="4" s="1"/>
  <c r="H422" i="4"/>
  <c r="H266" i="4"/>
  <c r="I264" i="4"/>
  <c r="J263" i="4"/>
  <c r="L263" i="4" s="1"/>
  <c r="H107" i="4"/>
  <c r="J59" i="4"/>
  <c r="I86" i="4" s="1"/>
  <c r="J86" i="4" s="1"/>
  <c r="L86" i="4" s="1"/>
  <c r="L51" i="4"/>
  <c r="L59" i="4" s="1"/>
  <c r="A136" i="4" s="1"/>
  <c r="I78" i="4" l="1"/>
  <c r="J78" i="4" s="1"/>
  <c r="L78" i="4" s="1"/>
  <c r="I79" i="4"/>
  <c r="J79" i="4" s="1"/>
  <c r="L79" i="4" s="1"/>
  <c r="I68" i="4"/>
  <c r="J68" i="4" s="1"/>
  <c r="L68" i="4" s="1"/>
  <c r="I120" i="4"/>
  <c r="J120" i="4" s="1"/>
  <c r="L120" i="4" s="1"/>
  <c r="I109" i="8"/>
  <c r="J108" i="8"/>
  <c r="L108" i="8" s="1"/>
  <c r="H423" i="4"/>
  <c r="I421" i="4"/>
  <c r="J420" i="4"/>
  <c r="L420" i="4" s="1"/>
  <c r="I265" i="4"/>
  <c r="J264" i="4"/>
  <c r="L264" i="4" s="1"/>
  <c r="H267" i="4"/>
  <c r="H108" i="4"/>
  <c r="I129" i="4"/>
  <c r="J129" i="4" s="1"/>
  <c r="L129" i="4" s="1"/>
  <c r="I119" i="4"/>
  <c r="J119" i="4" s="1"/>
  <c r="L119" i="4" s="1"/>
  <c r="I118" i="4"/>
  <c r="J118" i="4" s="1"/>
  <c r="L118" i="4" s="1"/>
  <c r="I103" i="4"/>
  <c r="J103" i="4" s="1"/>
  <c r="L103" i="4" s="1"/>
  <c r="I101" i="4"/>
  <c r="J101" i="4" s="1"/>
  <c r="L101" i="4" s="1"/>
  <c r="I99" i="4"/>
  <c r="J99" i="4" s="1"/>
  <c r="L99" i="4" s="1"/>
  <c r="I97" i="4"/>
  <c r="J97" i="4" s="1"/>
  <c r="L97" i="4" s="1"/>
  <c r="I87" i="4"/>
  <c r="I77" i="4"/>
  <c r="J77" i="4" s="1"/>
  <c r="L77" i="4" s="1"/>
  <c r="I76" i="4"/>
  <c r="I70" i="4"/>
  <c r="J70" i="4" s="1"/>
  <c r="L70" i="4" s="1"/>
  <c r="I127" i="4"/>
  <c r="I104" i="4"/>
  <c r="I102" i="4"/>
  <c r="J102" i="4" s="1"/>
  <c r="L102" i="4" s="1"/>
  <c r="I100" i="4"/>
  <c r="J100" i="4" s="1"/>
  <c r="L100" i="4" s="1"/>
  <c r="I98" i="4"/>
  <c r="J98" i="4" s="1"/>
  <c r="L98" i="4" s="1"/>
  <c r="I91" i="4"/>
  <c r="I69" i="4"/>
  <c r="J69" i="4" s="1"/>
  <c r="L69" i="4" s="1"/>
  <c r="I80" i="4"/>
  <c r="J80" i="4" s="1"/>
  <c r="L80" i="4" s="1"/>
  <c r="I67" i="4"/>
  <c r="J67" i="4" s="1"/>
  <c r="J87" i="4" l="1"/>
  <c r="L87" i="4" s="1"/>
  <c r="J127" i="4"/>
  <c r="L127" i="4" s="1"/>
  <c r="I128" i="4"/>
  <c r="J128" i="4" s="1"/>
  <c r="L128" i="4" s="1"/>
  <c r="I110" i="8"/>
  <c r="I111" i="8" s="1"/>
  <c r="J109" i="8"/>
  <c r="L109" i="8" s="1"/>
  <c r="H424" i="4"/>
  <c r="I422" i="4"/>
  <c r="J421" i="4"/>
  <c r="L421" i="4" s="1"/>
  <c r="H268" i="4"/>
  <c r="I266" i="4"/>
  <c r="J265" i="4"/>
  <c r="L265" i="4" s="1"/>
  <c r="J104" i="4"/>
  <c r="L104" i="4" s="1"/>
  <c r="I105" i="4"/>
  <c r="H109" i="4"/>
  <c r="J91" i="4"/>
  <c r="M91" i="4" s="1"/>
  <c r="M92" i="4" s="1"/>
  <c r="G136" i="4" s="1"/>
  <c r="J76" i="4"/>
  <c r="L76" i="4" s="1"/>
  <c r="L81" i="4" s="1"/>
  <c r="E136" i="4" s="1"/>
  <c r="L67" i="4"/>
  <c r="L71" i="4" s="1"/>
  <c r="D136" i="4" s="1"/>
  <c r="L88" i="4" l="1"/>
  <c r="F136" i="4" s="1"/>
  <c r="L130" i="4"/>
  <c r="J136" i="4" s="1"/>
  <c r="J110" i="8"/>
  <c r="L110" i="8" s="1"/>
  <c r="H112" i="8"/>
  <c r="I423" i="4"/>
  <c r="J422" i="4"/>
  <c r="L422" i="4" s="1"/>
  <c r="H425" i="4"/>
  <c r="I267" i="4"/>
  <c r="J266" i="4"/>
  <c r="L266" i="4" s="1"/>
  <c r="H269" i="4"/>
  <c r="H110" i="4"/>
  <c r="I106" i="4"/>
  <c r="J105" i="4"/>
  <c r="L105" i="4" s="1"/>
  <c r="H113" i="8" l="1"/>
  <c r="H426" i="4"/>
  <c r="I424" i="4"/>
  <c r="J423" i="4"/>
  <c r="L423" i="4" s="1"/>
  <c r="H270" i="4"/>
  <c r="I268" i="4"/>
  <c r="J267" i="4"/>
  <c r="L267" i="4" s="1"/>
  <c r="I107" i="4"/>
  <c r="J106" i="4"/>
  <c r="L106" i="4" s="1"/>
  <c r="H111" i="4"/>
  <c r="I112" i="8" l="1"/>
  <c r="J111" i="8"/>
  <c r="L111" i="8" s="1"/>
  <c r="H114" i="8"/>
  <c r="I425" i="4"/>
  <c r="J424" i="4"/>
  <c r="L424" i="4" s="1"/>
  <c r="H427" i="4"/>
  <c r="I269" i="4"/>
  <c r="J268" i="4"/>
  <c r="L268" i="4" s="1"/>
  <c r="H271" i="4"/>
  <c r="H112" i="4"/>
  <c r="I108" i="4"/>
  <c r="J107" i="4"/>
  <c r="L107" i="4" s="1"/>
  <c r="I113" i="8" l="1"/>
  <c r="J112" i="8"/>
  <c r="L112" i="8" s="1"/>
  <c r="H428" i="4"/>
  <c r="I426" i="4"/>
  <c r="J425" i="4"/>
  <c r="L425" i="4" s="1"/>
  <c r="H272" i="4"/>
  <c r="I270" i="4"/>
  <c r="J269" i="4"/>
  <c r="L269" i="4" s="1"/>
  <c r="I109" i="4"/>
  <c r="J108" i="4"/>
  <c r="L108" i="4" s="1"/>
  <c r="H113" i="4"/>
  <c r="I114" i="8" l="1"/>
  <c r="J114" i="8" s="1"/>
  <c r="J113" i="8"/>
  <c r="L113" i="8" s="1"/>
  <c r="I427" i="4"/>
  <c r="J426" i="4"/>
  <c r="L426" i="4" s="1"/>
  <c r="H429" i="4"/>
  <c r="I271" i="4"/>
  <c r="J270" i="4"/>
  <c r="L270" i="4" s="1"/>
  <c r="H273" i="4"/>
  <c r="H114" i="4"/>
  <c r="I110" i="4"/>
  <c r="J109" i="4"/>
  <c r="L109" i="4" s="1"/>
  <c r="L114" i="8" l="1"/>
  <c r="L119" i="8" s="1"/>
  <c r="I133" i="8" s="1"/>
  <c r="K133" i="8" s="1"/>
  <c r="H430" i="4"/>
  <c r="I428" i="4"/>
  <c r="J427" i="4"/>
  <c r="L427" i="4" s="1"/>
  <c r="H274" i="4"/>
  <c r="I272" i="4"/>
  <c r="J271" i="4"/>
  <c r="L271" i="4" s="1"/>
  <c r="I111" i="4"/>
  <c r="J110" i="4"/>
  <c r="L110" i="4" s="1"/>
  <c r="H115" i="4"/>
  <c r="I429" i="4" l="1"/>
  <c r="J428" i="4"/>
  <c r="L428" i="4" s="1"/>
  <c r="H431" i="4"/>
  <c r="I273" i="4"/>
  <c r="J272" i="4"/>
  <c r="L272" i="4" s="1"/>
  <c r="H275" i="4"/>
  <c r="H116" i="4"/>
  <c r="I112" i="4"/>
  <c r="J111" i="4"/>
  <c r="L111" i="4" s="1"/>
  <c r="I430" i="4" l="1"/>
  <c r="J429" i="4"/>
  <c r="L429" i="4" s="1"/>
  <c r="I274" i="4"/>
  <c r="J273" i="4"/>
  <c r="L273" i="4" s="1"/>
  <c r="I113" i="4"/>
  <c r="J112" i="4"/>
  <c r="L112" i="4" s="1"/>
  <c r="H117" i="4"/>
  <c r="I431" i="4" l="1"/>
  <c r="J431" i="4" s="1"/>
  <c r="L431" i="4" s="1"/>
  <c r="J430" i="4"/>
  <c r="L430" i="4" s="1"/>
  <c r="I275" i="4"/>
  <c r="J275" i="4" s="1"/>
  <c r="L275" i="4" s="1"/>
  <c r="J274" i="4"/>
  <c r="L274" i="4" s="1"/>
  <c r="I114" i="4"/>
  <c r="J113" i="4"/>
  <c r="L113" i="4" s="1"/>
  <c r="L280" i="4" l="1"/>
  <c r="I294" i="4" s="1"/>
  <c r="K294" i="4" s="1"/>
  <c r="L436" i="4"/>
  <c r="I450" i="4" s="1"/>
  <c r="K450" i="4" s="1"/>
  <c r="I115" i="4"/>
  <c r="J114" i="4"/>
  <c r="L114" i="4" s="1"/>
  <c r="I116" i="4" l="1"/>
  <c r="J115" i="4"/>
  <c r="L115" i="4" s="1"/>
  <c r="I117" i="4" l="1"/>
  <c r="J117" i="4" s="1"/>
  <c r="L117" i="4" s="1"/>
  <c r="J116" i="4"/>
  <c r="L116" i="4" s="1"/>
  <c r="L122" i="4" l="1"/>
  <c r="I136" i="4" s="1"/>
  <c r="K136" i="4" s="1"/>
</calcChain>
</file>

<file path=xl/sharedStrings.xml><?xml version="1.0" encoding="utf-8"?>
<sst xmlns="http://schemas.openxmlformats.org/spreadsheetml/2006/main" count="911" uniqueCount="192">
  <si>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</si>
  <si>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</si>
  <si>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</si>
  <si>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</si>
  <si>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Начальник хозяйственного отдела</t>
  </si>
  <si>
    <t>Гардеробщик</t>
  </si>
  <si>
    <t>Уборщик служебных помещений</t>
  </si>
  <si>
    <t>Дворник</t>
  </si>
  <si>
    <t>Сторож (вахтер)</t>
  </si>
  <si>
    <t>Всего</t>
  </si>
  <si>
    <r>
      <t xml:space="preserve">Рабочих часов в год: </t>
    </r>
    <r>
      <rPr>
        <sz val="11"/>
        <color theme="1"/>
        <rFont val="Calibri"/>
        <family val="2"/>
        <charset val="204"/>
        <scheme val="minor"/>
      </rPr>
      <t xml:space="preserve">1974 часа </t>
    </r>
  </si>
  <si>
    <t>Должности по штатному расписанию</t>
  </si>
  <si>
    <t>З/п на одну ставку (ФОТ)</t>
  </si>
  <si>
    <t>Кол-во затраченных человеко-часов</t>
  </si>
  <si>
    <t>Число зрителей</t>
  </si>
  <si>
    <t>Норма трудозатрат на оказание 1 ед. услуги</t>
  </si>
  <si>
    <t>Стоимость 1 человека-часа</t>
  </si>
  <si>
    <t>Нормативные затраты</t>
  </si>
  <si>
    <t xml:space="preserve">Итого </t>
  </si>
  <si>
    <t>Наеименование запасов и особо ценного движимого имущества по группам</t>
  </si>
  <si>
    <t>Ед.изм. нормы</t>
  </si>
  <si>
    <t>Нормативное количество мат.запасов, ОЦДИ</t>
  </si>
  <si>
    <t>Число зрителей (плановое задание 2016 года)</t>
  </si>
  <si>
    <t>Норма на 1 зрителя, шт.</t>
  </si>
  <si>
    <t>Срок полезного исп-я, лет (ПБУ)</t>
  </si>
  <si>
    <t>Цена 1 ед.ресурса, рублей</t>
  </si>
  <si>
    <t>шт</t>
  </si>
  <si>
    <t>Итого мат.запасы/ОЦДИ</t>
  </si>
  <si>
    <t>Материальные запасы и особо ценное движимое имущество</t>
  </si>
  <si>
    <t>Затраты на коммунальные услуги</t>
  </si>
  <si>
    <t>Наименование коммунальных услуг</t>
  </si>
  <si>
    <t>Нормативный объем</t>
  </si>
  <si>
    <t>Общее полезное время исп-я имущ.комплекса</t>
  </si>
  <si>
    <t>Время исп-я имущ. комплекса на  1 зрителя</t>
  </si>
  <si>
    <t>Норма ресурса на 1 ед.услуги</t>
  </si>
  <si>
    <t>Тариф (цена), рублей</t>
  </si>
  <si>
    <t>Электроэнергия</t>
  </si>
  <si>
    <t>Теплоэнергия</t>
  </si>
  <si>
    <t>Холодное водоснабжение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</si>
  <si>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</si>
  <si>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</si>
  <si>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</si>
  <si>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</si>
  <si>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</si>
  <si>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</si>
  <si>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ТО средств тревожной сигнализации</t>
  </si>
  <si>
    <t>ТО пожарной сигнализации</t>
  </si>
  <si>
    <t>Охрана объекта</t>
  </si>
  <si>
    <t>договор</t>
  </si>
  <si>
    <t>Итого содержание объектов недвиж.имущества</t>
  </si>
  <si>
    <t>Затраты на содержание объектов ОЦДИ, услуги связи</t>
  </si>
  <si>
    <t>Наименование затрат</t>
  </si>
  <si>
    <t>Заправка и ремонт картриджей</t>
  </si>
  <si>
    <t>кол-во устройств, ед.</t>
  </si>
  <si>
    <t>Итого содержание ОЦДИ</t>
  </si>
  <si>
    <t>Наименование услуги связи</t>
  </si>
  <si>
    <t>Месяцев</t>
  </si>
  <si>
    <t>Абонентская связь</t>
  </si>
  <si>
    <t>кол-во номеров, ед.</t>
  </si>
  <si>
    <t>Итого услуги связи</t>
  </si>
  <si>
    <t>ФОТ с учетом количества ставок и отчислений</t>
  </si>
  <si>
    <t>Итого работники, не связанные с оказанием услуг</t>
  </si>
  <si>
    <t>Затраты на прочие общехозяйственные нужды</t>
  </si>
  <si>
    <t>Прочие затрат</t>
  </si>
  <si>
    <t>Канцтовары</t>
  </si>
  <si>
    <t>Хозтовары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</si>
  <si>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</si>
  <si>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</si>
  <si>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</si>
  <si>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</si>
  <si>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</si>
  <si>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</si>
  <si>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</si>
  <si>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</si>
  <si>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</si>
  <si>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</si>
  <si>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</si>
  <si>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</si>
  <si>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</si>
  <si>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</si>
  <si>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</si>
  <si>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</si>
  <si>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r>
      <t xml:space="preserve">Нормативный объем </t>
    </r>
    <r>
      <rPr>
        <sz val="11"/>
        <color rgb="FFFF0000"/>
        <rFont val="Calibri"/>
        <family val="2"/>
        <charset val="204"/>
        <scheme val="minor"/>
      </rPr>
      <t>(лимит 2015)</t>
    </r>
  </si>
  <si>
    <r>
      <t xml:space="preserve">Тариф (цена), рублей </t>
    </r>
    <r>
      <rPr>
        <sz val="11"/>
        <color rgb="FFFF0000"/>
        <rFont val="Calibri"/>
        <family val="2"/>
        <charset val="204"/>
        <scheme val="minor"/>
      </rPr>
      <t>( из фактически сложившегося по  2015г.)</t>
    </r>
  </si>
  <si>
    <r>
      <t xml:space="preserve">Общее полезное время использования: </t>
    </r>
    <r>
      <rPr>
        <sz val="11"/>
        <color theme="1"/>
        <rFont val="Calibri"/>
        <family val="2"/>
        <charset val="204"/>
        <scheme val="minor"/>
      </rPr>
      <t xml:space="preserve">Количество рабочих дней (247) х количество рабочих часов в день (8) х количество потребителей в человека-часах в день </t>
    </r>
    <r>
      <rPr>
        <sz val="11"/>
        <color rgb="FFFF0000"/>
        <rFont val="Calibri"/>
        <family val="2"/>
        <charset val="204"/>
        <scheme val="minor"/>
      </rPr>
      <t>(26000/1974=13,2)</t>
    </r>
  </si>
  <si>
    <r>
      <t xml:space="preserve">Тариф (цена), рублей </t>
    </r>
    <r>
      <rPr>
        <sz val="11"/>
        <color rgb="FFFF0000"/>
        <rFont val="Calibri"/>
        <family val="2"/>
        <charset val="204"/>
        <scheme val="minor"/>
      </rPr>
      <t>(сумма договора)</t>
    </r>
  </si>
  <si>
    <t>Затраты на оплату труда (с начислениями) работников, непосредственно не связанных с оказанием услуги</t>
  </si>
  <si>
    <r>
      <t xml:space="preserve">Тариф (цена), рублей </t>
    </r>
    <r>
      <rPr>
        <sz val="11"/>
        <color rgb="FFFF0000"/>
        <rFont val="Calibri"/>
        <family val="2"/>
        <charset val="204"/>
        <scheme val="minor"/>
      </rPr>
      <t xml:space="preserve">(годовое обслуживание + междугородняя связь) </t>
    </r>
  </si>
  <si>
    <t>Администратор</t>
  </si>
  <si>
    <t>Руководитель кружка</t>
  </si>
  <si>
    <t>Инспектор по кадрам</t>
  </si>
  <si>
    <r>
      <t>Планируемое число зрителей в год:</t>
    </r>
    <r>
      <rPr>
        <sz val="11"/>
        <color theme="1"/>
        <rFont val="Calibri"/>
        <family val="2"/>
        <charset val="204"/>
        <scheme val="minor"/>
      </rPr>
      <t xml:space="preserve"> человек</t>
    </r>
  </si>
  <si>
    <r>
      <t xml:space="preserve">Учреждение: </t>
    </r>
    <r>
      <rPr>
        <sz val="11"/>
        <color theme="1"/>
        <rFont val="Calibri"/>
        <family val="2"/>
        <charset val="204"/>
        <scheme val="minor"/>
      </rPr>
      <t>Муниципальное бюджетное учреждение культуры "Культурно-досуговый центр «Энергетик»" г.Назарово Красноярского края</t>
    </r>
  </si>
  <si>
    <t>Заведующий художественно-постанов.частью</t>
  </si>
  <si>
    <t>Художник-декоратор</t>
  </si>
  <si>
    <t>Художник по свету</t>
  </si>
  <si>
    <t>Звукооператор</t>
  </si>
  <si>
    <t>Зав.отделом детский</t>
  </si>
  <si>
    <t>Зав.отделом культмассовый</t>
  </si>
  <si>
    <t>Хормейстер</t>
  </si>
  <si>
    <t>Концертмейстер по классу вокала</t>
  </si>
  <si>
    <t>Аккомпаниатор</t>
  </si>
  <si>
    <t>Костюмер</t>
  </si>
  <si>
    <t>Методист</t>
  </si>
  <si>
    <t>Контролер</t>
  </si>
  <si>
    <t>Кассир</t>
  </si>
  <si>
    <t>Зам.директора по основной деятельности</t>
  </si>
  <si>
    <t>Столяр</t>
  </si>
  <si>
    <t>Слесарь-сантехник</t>
  </si>
  <si>
    <t>Подсобный рабочий</t>
  </si>
  <si>
    <t>Режиссер</t>
  </si>
  <si>
    <t>Механик по обслуживанию звуковой техники</t>
  </si>
  <si>
    <t>Электромонтажниктпо силовым сетям и электрооборудованию</t>
  </si>
  <si>
    <t>Водитель</t>
  </si>
  <si>
    <t>Заведующий отделом  (по финансово-хозяйственной деятельности</t>
  </si>
  <si>
    <t>Штатное расписание: 59,5 человек</t>
  </si>
  <si>
    <r>
      <t xml:space="preserve">Услуга: </t>
    </r>
    <r>
      <rPr>
        <sz val="11"/>
        <color theme="1"/>
        <rFont val="Calibri"/>
        <family val="2"/>
        <charset val="204"/>
        <scheme val="minor"/>
      </rPr>
      <t>Показ спектаклей (театральных постановок)</t>
    </r>
  </si>
  <si>
    <t>ГСМ</t>
  </si>
  <si>
    <t>2-х полосная акустическая система "Ямаха"</t>
  </si>
  <si>
    <t xml:space="preserve">2-х полосная акустическая система </t>
  </si>
  <si>
    <t>Активный сафбуфер</t>
  </si>
  <si>
    <t>Активный студийный монитор ближней зоны "Ямаха"</t>
  </si>
  <si>
    <t>Усилитель стерео</t>
  </si>
  <si>
    <t>ДВД-проигрыватель</t>
  </si>
  <si>
    <t>Микшерный пульт</t>
  </si>
  <si>
    <t>Микрофоны</t>
  </si>
  <si>
    <t>Баян "Ясная поляна"</t>
  </si>
  <si>
    <t>Световой эффект</t>
  </si>
  <si>
    <t>Дым машина</t>
  </si>
  <si>
    <t>Инсталяционный LCD-проектор</t>
  </si>
  <si>
    <t>Магнитофон</t>
  </si>
  <si>
    <t>Минидиск-проигрыватель</t>
  </si>
  <si>
    <t>Монитор активный 2-х полосный студийный</t>
  </si>
  <si>
    <t>Музыкальный центр DVD-караоке</t>
  </si>
  <si>
    <t>Платье ведущей атласное с кружевом</t>
  </si>
  <si>
    <t>Рояль "Эстония"</t>
  </si>
  <si>
    <t>Световое оборудование сканирующий многолучевой эффект</t>
  </si>
  <si>
    <t>Синтезатор "Ямаха"</t>
  </si>
  <si>
    <t>Прожектор Par-64 LED</t>
  </si>
  <si>
    <t>Трибуна с встроенной акустической системой</t>
  </si>
  <si>
    <t>Усилитель звука Proton</t>
  </si>
  <si>
    <t>Экран мобильный</t>
  </si>
  <si>
    <t>Электрогитара</t>
  </si>
  <si>
    <t>Мобильный комплект Soundking</t>
  </si>
  <si>
    <t>Звуковая карта Infrasonik</t>
  </si>
  <si>
    <t>Однокассетная дека К-393</t>
  </si>
  <si>
    <t>Пульт управления свитчером</t>
  </si>
  <si>
    <t>Время использования имущественного комплекса на 1 зрителя - 23,69</t>
  </si>
  <si>
    <r>
      <t xml:space="preserve">Учреждение: </t>
    </r>
    <r>
      <rPr>
        <sz val="11"/>
        <color theme="1"/>
        <rFont val="Times New Roman"/>
        <family val="1"/>
        <charset val="204"/>
      </rPr>
      <t>Муниципальное бюджетное учреждение культуры "Культурно-досуговый центр «Энергетик»" г.Назарово Красноярского края</t>
    </r>
  </si>
  <si>
    <r>
      <t xml:space="preserve">Услуга: </t>
    </r>
    <r>
      <rPr>
        <sz val="11"/>
        <color theme="1"/>
        <rFont val="Times New Roman"/>
        <family val="1"/>
        <charset val="204"/>
      </rPr>
      <t>Показ концертов и концертных программ</t>
    </r>
  </si>
  <si>
    <r>
      <t xml:space="preserve">Содержание услуги 1: </t>
    </r>
    <r>
      <rPr>
        <sz val="11"/>
        <color theme="1"/>
        <rFont val="Times New Roman"/>
        <family val="1"/>
        <charset val="204"/>
      </rPr>
      <t>Сольный концерт</t>
    </r>
  </si>
  <si>
    <r>
      <t>Планируемое число зрителей в год:</t>
    </r>
    <r>
      <rPr>
        <sz val="11"/>
        <color theme="1"/>
        <rFont val="Times New Roman"/>
        <family val="1"/>
        <charset val="204"/>
      </rPr>
      <t xml:space="preserve"> человек</t>
    </r>
  </si>
  <si>
    <r>
      <t xml:space="preserve">Рабочих часов в год: </t>
    </r>
    <r>
      <rPr>
        <sz val="11"/>
        <color theme="1"/>
        <rFont val="Times New Roman"/>
        <family val="1"/>
        <charset val="204"/>
      </rPr>
      <t xml:space="preserve">1974 часа </t>
    </r>
  </si>
  <si>
    <r>
      <t xml:space="preserve">Общее полезное время использования: </t>
    </r>
    <r>
      <rPr>
        <sz val="11"/>
        <color theme="1"/>
        <rFont val="Times New Roman"/>
        <family val="1"/>
        <charset val="204"/>
      </rPr>
      <t xml:space="preserve">Количество рабочих дней (247) х количество рабочих часов в день (8) х количество потребителей в человека-часах в день </t>
    </r>
    <r>
      <rPr>
        <sz val="11"/>
        <color rgb="FFFF0000"/>
        <rFont val="Times New Roman"/>
        <family val="1"/>
        <charset val="204"/>
      </rPr>
      <t>(26000/1974=13,2)</t>
    </r>
  </si>
  <si>
    <r>
      <t xml:space="preserve">Нормативный объем </t>
    </r>
    <r>
      <rPr>
        <sz val="11"/>
        <color rgb="FFFF0000"/>
        <rFont val="Times New Roman"/>
        <family val="1"/>
        <charset val="204"/>
      </rPr>
      <t>(лимит 2015)</t>
    </r>
  </si>
  <si>
    <r>
      <t xml:space="preserve">Тариф (цена), рублей </t>
    </r>
    <r>
      <rPr>
        <sz val="11"/>
        <color rgb="FFFF0000"/>
        <rFont val="Times New Roman"/>
        <family val="1"/>
        <charset val="204"/>
      </rPr>
      <t>( из фактически сложившегося по  2015г.)</t>
    </r>
  </si>
  <si>
    <r>
      <t xml:space="preserve">Тариф (цена), рублей </t>
    </r>
    <r>
      <rPr>
        <sz val="11"/>
        <color rgb="FFFF0000"/>
        <rFont val="Times New Roman"/>
        <family val="1"/>
        <charset val="204"/>
      </rPr>
      <t>(сумма договора)</t>
    </r>
  </si>
  <si>
    <r>
      <t xml:space="preserve">Тариф (цена), рублей </t>
    </r>
    <r>
      <rPr>
        <sz val="11"/>
        <color rgb="FFFF0000"/>
        <rFont val="Times New Roman"/>
        <family val="1"/>
        <charset val="204"/>
      </rPr>
      <t xml:space="preserve">(годовое обслуживание + междугородняя связь) </t>
    </r>
  </si>
  <si>
    <r>
      <t xml:space="preserve">Содержание услуги 2: </t>
    </r>
    <r>
      <rPr>
        <sz val="11"/>
        <color theme="1"/>
        <rFont val="Times New Roman"/>
        <family val="1"/>
        <charset val="204"/>
      </rPr>
      <t xml:space="preserve">На выезде </t>
    </r>
  </si>
  <si>
    <r>
      <t>Наименование показателя объема: 1500</t>
    </r>
    <r>
      <rPr>
        <sz val="11"/>
        <color theme="1"/>
        <rFont val="Times New Roman"/>
        <family val="1"/>
        <charset val="204"/>
      </rPr>
      <t xml:space="preserve"> человек.</t>
    </r>
  </si>
  <si>
    <r>
      <t xml:space="preserve">Содержание услуги 2: </t>
    </r>
    <r>
      <rPr>
        <sz val="11"/>
        <color theme="1"/>
        <rFont val="Times New Roman"/>
        <family val="1"/>
        <charset val="204"/>
      </rPr>
      <t>Гастроли</t>
    </r>
  </si>
  <si>
    <r>
      <t>Содержание услуги 2:</t>
    </r>
    <r>
      <rPr>
        <sz val="11"/>
        <color theme="1"/>
        <rFont val="Calibri"/>
        <family val="2"/>
        <charset val="204"/>
        <scheme val="minor"/>
      </rPr>
      <t>Стационар, на выезде,на гастролях</t>
    </r>
  </si>
  <si>
    <r>
      <t>Содержание услуги 2:</t>
    </r>
    <r>
      <rPr>
        <sz val="11"/>
        <color theme="1"/>
        <rFont val="Times New Roman"/>
        <family val="1"/>
        <charset val="204"/>
      </rPr>
      <t>Стационар, на выезде, на гастролях</t>
    </r>
  </si>
  <si>
    <r>
      <t xml:space="preserve">Содержание услуги 1: </t>
    </r>
    <r>
      <rPr>
        <sz val="11"/>
        <color theme="1"/>
        <rFont val="Times New Roman"/>
        <family val="1"/>
        <charset val="204"/>
      </rPr>
      <t>Сольный концерт,сборный концерт, концерт танцевально-хореографического коллектива</t>
    </r>
  </si>
  <si>
    <t>Электромонтажник по силовым сетям и электрооборудованию</t>
  </si>
  <si>
    <t>ТО узла тепловой энергии</t>
  </si>
  <si>
    <t>Вывоз мусора</t>
  </si>
  <si>
    <t>ТО и ремонт автоматической установки водяного пожаротушения</t>
  </si>
  <si>
    <t>Реагирование на срабатывание средств тревожной сигнализации</t>
  </si>
  <si>
    <t>Услуги по медицинскому освидетельствованию водителя</t>
  </si>
  <si>
    <t>Время использования имущественного комплекса на 1 зрителя - 6,91</t>
  </si>
  <si>
    <t>Сапронова Ольга Васильевна</t>
  </si>
  <si>
    <t>8(39155) 7-45-95</t>
  </si>
  <si>
    <t xml:space="preserve">ИСХОДНЫЕ ДАННЫЕ И РЕЗУЛЬТАТЫ РАСЧЕТОВ  МБУК "КДО "ЭНЕРГЕТИК" г.НАЗАРОВО </t>
  </si>
  <si>
    <t>Утверждаю</t>
  </si>
  <si>
    <t xml:space="preserve">Приказ № ______   от  _______________ </t>
  </si>
  <si>
    <t>_________________________ Н.Н.Гурулев</t>
  </si>
  <si>
    <t>"______" _________________20____ г.</t>
  </si>
  <si>
    <t xml:space="preserve">Директор МБУК "КДО "Энергетик"                                                                             </t>
  </si>
  <si>
    <r>
      <t>Наименование показателя объема: 22255</t>
    </r>
    <r>
      <rPr>
        <sz val="11"/>
        <color theme="1"/>
        <rFont val="Times New Roman"/>
        <family val="1"/>
        <charset val="204"/>
      </rPr>
      <t xml:space="preserve"> человек.</t>
    </r>
  </si>
  <si>
    <r>
      <t>Наименование показателя объема: 7068</t>
    </r>
    <r>
      <rPr>
        <sz val="11"/>
        <color theme="1"/>
        <rFont val="Calibri"/>
        <family val="2"/>
        <charset val="204"/>
        <scheme val="minor"/>
      </rPr>
      <t xml:space="preserve"> человек.</t>
    </r>
  </si>
  <si>
    <t xml:space="preserve">БАЗАВОГО НОРМАТИВА ЗАТРАТ НА ОКАЗАНИЕ МУНИЦИПАЛЬНЫХ УСЛУГ </t>
  </si>
  <si>
    <t xml:space="preserve"> НА 2016г. </t>
  </si>
  <si>
    <r>
      <t xml:space="preserve">Содержание услуги 1: </t>
    </r>
    <r>
      <rPr>
        <sz val="11"/>
        <color theme="1"/>
        <rFont val="Calibri"/>
        <family val="2"/>
        <charset val="204"/>
        <scheme val="minor"/>
      </rPr>
      <t>Драма,кукольный театр</t>
    </r>
  </si>
  <si>
    <t>Время использования имущественного комплекса на 1 зрителя - 0,11</t>
  </si>
  <si>
    <r>
      <t xml:space="preserve">Общее полезное время использования: </t>
    </r>
    <r>
      <rPr>
        <sz val="11"/>
        <color theme="1"/>
        <rFont val="Times New Roman"/>
        <family val="1"/>
        <charset val="204"/>
      </rPr>
      <t xml:space="preserve">Количество рабочих дней (247) х количество рабочих часов в день (8) х количество потребителей в человека-часах в день </t>
    </r>
    <r>
      <rPr>
        <sz val="11"/>
        <color rgb="FFFF0000"/>
        <rFont val="Times New Roman"/>
        <family val="1"/>
        <charset val="204"/>
      </rPr>
      <t>(22255/1974=13,2)</t>
    </r>
  </si>
  <si>
    <t xml:space="preserve"> </t>
  </si>
  <si>
    <t>Хозяйственные материалы</t>
  </si>
  <si>
    <t xml:space="preserve">           В.В. Романов</t>
  </si>
  <si>
    <t xml:space="preserve">                              В.В. Романов</t>
  </si>
  <si>
    <t xml:space="preserve">БАЗОВОГО  НОРМАТИВА ЗАТРАТ НА ОКАЗАНИЕ МУНИЦИПАЛЬНЫХ УСЛУГ </t>
  </si>
  <si>
    <t xml:space="preserve">   ИСХОДНЫЕ ДАННЫЕ И РЕЗУЛЬТАТЫ РАСЧЕТОВ  МБУК "КДО "ЭНЕРГЕТИК" г.НАЗАРОВО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</si>
</sst>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"/>
    <numFmt numFmtId="165" formatCode="0.00000"/>
    <numFmt numFmtId="166" formatCode="0.0000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0" fontId="0" fillId="0" borderId="1" xfId="0" applyFill="1" applyBorder="1" applyAlignment="1">
      <alignment wrapText="1"/>
    </xf>
    <xf numFmtId="165" fontId="0" fillId="0" borderId="1" xfId="0" applyNumberFormat="1" applyBorder="1"/>
    <xf numFmtId="0" fontId="3" fillId="0" borderId="1" xfId="0" applyFont="1" applyBorder="1"/>
    <xf numFmtId="2" fontId="1" fillId="0" borderId="0" xfId="0" applyNumberFormat="1" applyFont="1" applyAlignment="1">
      <alignment horizontal="center"/>
    </xf>
    <xf numFmtId="2" fontId="3" fillId="0" borderId="1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Border="1"/>
    <xf numFmtId="0" fontId="0" fillId="0" borderId="0" xfId="0" applyFill="1" applyBorder="1"/>
    <xf numFmtId="0" fontId="0" fillId="0" borderId="0" xfId="0" applyBorder="1" applyAlignment="1">
      <alignment wrapText="1"/>
    </xf>
    <xf numFmtId="164" fontId="0" fillId="0" borderId="0" xfId="0" applyNumberFormat="1" applyBorder="1"/>
    <xf numFmtId="2" fontId="1" fillId="0" borderId="0" xfId="0" applyNumberFormat="1" applyFont="1" applyBorder="1" applyAlignment="1">
      <alignment horizontal="center"/>
    </xf>
    <xf numFmtId="165" fontId="0" fillId="0" borderId="0" xfId="0" applyNumberFormat="1" applyBorder="1"/>
    <xf numFmtId="0" fontId="0" fillId="0" borderId="0" xfId="0" applyFill="1" applyBorder="1" applyAlignment="1">
      <alignment wrapText="1"/>
    </xf>
    <xf numFmtId="2" fontId="3" fillId="0" borderId="0" xfId="0" applyNumberFormat="1" applyFont="1" applyBorder="1"/>
    <xf numFmtId="0" fontId="3" fillId="0" borderId="0" xfId="0" applyFont="1" applyBorder="1"/>
    <xf numFmtId="2" fontId="0" fillId="0" borderId="0" xfId="0" applyNumberFormat="1" applyBorder="1" applyAlignment="1">
      <alignment wrapText="1"/>
    </xf>
    <xf numFmtId="0" fontId="1" fillId="0" borderId="0" xfId="0" applyFont="1" applyBorder="1" applyAlignment="1">
      <alignment horizontal="center"/>
    </xf>
    <xf numFmtId="2" fontId="0" fillId="0" borderId="0" xfId="0" applyNumberFormat="1" applyBorder="1"/>
    <xf numFmtId="0" fontId="0" fillId="0" borderId="0" xfId="0" applyBorder="1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0" fontId="5" fillId="0" borderId="1" xfId="0" applyFont="1" applyFill="1" applyBorder="1"/>
    <xf numFmtId="0" fontId="5" fillId="0" borderId="1" xfId="0" applyFont="1" applyBorder="1" applyAlignment="1">
      <alignment wrapText="1"/>
    </xf>
    <xf numFmtId="2" fontId="5" fillId="0" borderId="1" xfId="0" applyNumberFormat="1" applyFont="1" applyBorder="1"/>
    <xf numFmtId="164" fontId="5" fillId="0" borderId="1" xfId="0" applyNumberFormat="1" applyFont="1" applyBorder="1"/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165" fontId="5" fillId="0" borderId="1" xfId="0" applyNumberFormat="1" applyFont="1" applyBorder="1"/>
    <xf numFmtId="0" fontId="5" fillId="0" borderId="1" xfId="0" applyFont="1" applyFill="1" applyBorder="1" applyAlignment="1">
      <alignment wrapText="1"/>
    </xf>
    <xf numFmtId="2" fontId="7" fillId="0" borderId="1" xfId="0" applyNumberFormat="1" applyFont="1" applyBorder="1"/>
    <xf numFmtId="0" fontId="7" fillId="0" borderId="1" xfId="0" applyFont="1" applyBorder="1"/>
    <xf numFmtId="2" fontId="5" fillId="0" borderId="1" xfId="0" applyNumberFormat="1" applyFont="1" applyBorder="1" applyAlignment="1">
      <alignment wrapText="1"/>
    </xf>
    <xf numFmtId="2" fontId="5" fillId="0" borderId="0" xfId="0" applyNumberFormat="1" applyFont="1"/>
    <xf numFmtId="166" fontId="5" fillId="0" borderId="1" xfId="0" applyNumberFormat="1" applyFont="1" applyBorder="1"/>
    <xf numFmtId="0" fontId="9" fillId="0" borderId="0" xfId="0" applyFont="1"/>
    <xf numFmtId="0" fontId="9" fillId="0" borderId="0" xfId="0" applyFont="1" applyAlignment="1"/>
    <xf numFmtId="0" fontId="10" fillId="0" borderId="0" xfId="0" applyFont="1"/>
    <xf numFmtId="0" fontId="11" fillId="0" borderId="0" xfId="0" applyFont="1"/>
    <xf numFmtId="0" fontId="0" fillId="0" borderId="6" xfId="0" applyFill="1" applyBorder="1" applyAlignment="1">
      <alignment wrapText="1"/>
    </xf>
    <xf numFmtId="167" fontId="0" fillId="0" borderId="1" xfId="0" applyNumberFormat="1" applyBorder="1"/>
    <xf numFmtId="0" fontId="9" fillId="0" borderId="0" xfId="0" applyFont="1" applyAlignment="1"/>
    <xf numFmtId="0" fontId="0" fillId="0" borderId="0" xfId="0" applyAlignme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2" fontId="5" fillId="0" borderId="2" xfId="0" applyNumberFormat="1" applyFont="1" applyBorder="1"/>
    <xf numFmtId="0" fontId="5" fillId="0" borderId="4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2" fontId="0" fillId="0" borderId="0" xfId="0" applyNumberFormat="1" applyBorder="1"/>
    <xf numFmtId="0" fontId="0" fillId="0" borderId="0" xfId="0" applyBorder="1"/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2" fontId="0" fillId="0" borderId="2" xfId="0" applyNumberFormat="1" applyBorder="1"/>
    <xf numFmtId="0" fontId="0" fillId="0" borderId="4" xfId="0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5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3"/>
  <sheetViews>
    <sheetView topLeftCell="A14" zoomScaleNormal="100" workbookViewId="0">
      <selection activeCell="M15" sqref="M15"/>
    </sheetView>
  </sheetViews>
  <sheetFormatPr defaultRowHeight="15" x14ac:dyDescent="0.25"/>
  <cols>
    <col min="3" max="3" width="6.7109375" customWidth="1"/>
    <col min="5" max="5" width="10.5703125" customWidth="1"/>
    <col min="6" max="6" width="13" customWidth="1"/>
    <col min="7" max="7" width="8.28515625" customWidth="1"/>
    <col min="8" max="8" width="17.42578125" customWidth="1"/>
    <col min="9" max="9" width="13.7109375" customWidth="1"/>
    <col min="10" max="10" width="12.7109375" customWidth="1"/>
    <col min="11" max="11" width="15.28515625" customWidth="1"/>
    <col min="12" max="12" width="14.7109375" customWidth="1"/>
    <col min="13" max="13" width="16.140625" customWidth="1"/>
  </cols>
  <sheetData>
    <row r="1" spans="1:14" hidden="1" x14ac:dyDescent="0.25"/>
    <row r="3" spans="1:14" ht="15.75" x14ac:dyDescent="0.25">
      <c r="A3" s="51" t="s">
        <v>174</v>
      </c>
      <c r="B3" s="51"/>
      <c r="C3" s="51"/>
      <c r="D3" s="51"/>
    </row>
    <row r="4" spans="1:14" ht="15.75" x14ac:dyDescent="0.25">
      <c r="A4" s="51" t="s">
        <v>175</v>
      </c>
      <c r="B4" s="51"/>
      <c r="C4" s="48"/>
      <c r="D4" s="48"/>
      <c r="E4" s="48"/>
      <c r="F4" s="48"/>
    </row>
    <row r="5" spans="1:14" ht="15.75" x14ac:dyDescent="0.25">
      <c r="A5" s="47" t="s">
        <v>176</v>
      </c>
      <c r="B5" s="47"/>
      <c r="C5" s="47"/>
      <c r="D5" s="48"/>
      <c r="E5" s="48"/>
      <c r="F5" s="48"/>
    </row>
    <row r="6" spans="1:14" ht="15.75" x14ac:dyDescent="0.25">
      <c r="A6" s="42"/>
      <c r="B6" s="42"/>
      <c r="C6" s="42"/>
      <c r="D6" s="41"/>
    </row>
    <row r="7" spans="1:14" ht="15.75" x14ac:dyDescent="0.25">
      <c r="A7" s="47" t="s">
        <v>177</v>
      </c>
      <c r="B7" s="47"/>
      <c r="C7" s="47"/>
      <c r="D7" s="48"/>
      <c r="E7" s="48"/>
      <c r="F7" s="48"/>
    </row>
    <row r="9" spans="1:14" ht="15.75" x14ac:dyDescent="0.25">
      <c r="A9" s="49" t="s">
        <v>191</v>
      </c>
      <c r="B9" s="50"/>
      <c r="C9" s="50"/>
      <c r="D9" s="50"/>
      <c r="E9" s="50"/>
      <c r="F9" s="50"/>
      <c r="G9" s="50"/>
      <c r="H9" s="48"/>
      <c r="I9" s="48"/>
      <c r="J9" s="48"/>
      <c r="K9" s="48"/>
    </row>
    <row r="10" spans="1:14" ht="15.75" x14ac:dyDescent="0.25">
      <c r="A10" s="49" t="s">
        <v>190</v>
      </c>
      <c r="B10" s="50"/>
      <c r="C10" s="50"/>
      <c r="D10" s="50"/>
      <c r="E10" s="50"/>
      <c r="F10" s="50"/>
      <c r="G10" s="50"/>
      <c r="H10" s="48"/>
      <c r="I10" s="48"/>
      <c r="J10" s="48"/>
    </row>
    <row r="11" spans="1:14" ht="15.75" x14ac:dyDescent="0.25">
      <c r="A11" s="49" t="s">
        <v>182</v>
      </c>
      <c r="B11" s="50"/>
      <c r="C11" s="50"/>
      <c r="D11" s="50"/>
      <c r="E11" s="50"/>
      <c r="F11" s="50"/>
      <c r="G11" s="50"/>
      <c r="H11" s="48"/>
      <c r="I11" s="48"/>
    </row>
    <row r="13" spans="1:14" x14ac:dyDescent="0.25">
      <c r="A13" s="25" t="s">
        <v>148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</row>
    <row r="14" spans="1:14" x14ac:dyDescent="0.25">
      <c r="A14" s="25" t="s">
        <v>149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</row>
    <row r="15" spans="1:14" x14ac:dyDescent="0.25">
      <c r="A15" s="25" t="s">
        <v>163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</row>
    <row r="16" spans="1:14" x14ac:dyDescent="0.25">
      <c r="A16" s="25" t="s">
        <v>162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</row>
    <row r="17" spans="1:14" x14ac:dyDescent="0.25">
      <c r="A17" s="25" t="s">
        <v>179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</row>
    <row r="18" spans="1:14" x14ac:dyDescent="0.25">
      <c r="A18" s="25" t="s">
        <v>115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</row>
    <row r="19" spans="1:14" ht="33" customHeight="1" x14ac:dyDescent="0.25">
      <c r="A19" s="63" t="s">
        <v>0</v>
      </c>
      <c r="B19" s="63"/>
      <c r="C19" s="63"/>
      <c r="D19" s="63"/>
      <c r="E19" s="63"/>
      <c r="F19" s="27" t="s">
        <v>1</v>
      </c>
      <c r="G19" s="63" t="s">
        <v>2</v>
      </c>
      <c r="H19" s="63"/>
      <c r="I19" s="63"/>
      <c r="J19" s="63"/>
      <c r="K19" s="63"/>
      <c r="L19" s="27" t="s">
        <v>1</v>
      </c>
      <c r="M19" s="26"/>
      <c r="N19" s="26"/>
    </row>
    <row r="20" spans="1:14" x14ac:dyDescent="0.25">
      <c r="A20" s="55" t="s">
        <v>103</v>
      </c>
      <c r="B20" s="55"/>
      <c r="C20" s="55"/>
      <c r="D20" s="55"/>
      <c r="E20" s="55"/>
      <c r="F20" s="27">
        <v>0.1</v>
      </c>
      <c r="G20" s="55" t="s">
        <v>4</v>
      </c>
      <c r="H20" s="55"/>
      <c r="I20" s="55"/>
      <c r="J20" s="55"/>
      <c r="K20" s="55"/>
      <c r="L20" s="27">
        <v>0.9</v>
      </c>
      <c r="M20" s="26"/>
      <c r="N20" s="26"/>
    </row>
    <row r="21" spans="1:14" x14ac:dyDescent="0.25">
      <c r="A21" s="56" t="s">
        <v>94</v>
      </c>
      <c r="B21" s="57"/>
      <c r="C21" s="57"/>
      <c r="D21" s="57"/>
      <c r="E21" s="58"/>
      <c r="F21" s="27">
        <v>0.1</v>
      </c>
      <c r="G21" s="55" t="s">
        <v>106</v>
      </c>
      <c r="H21" s="55"/>
      <c r="I21" s="55"/>
      <c r="J21" s="55"/>
      <c r="K21" s="55"/>
      <c r="L21" s="27">
        <v>0.9</v>
      </c>
      <c r="M21" s="26"/>
      <c r="N21" s="26"/>
    </row>
    <row r="22" spans="1:14" x14ac:dyDescent="0.25">
      <c r="A22" s="55" t="s">
        <v>95</v>
      </c>
      <c r="B22" s="55"/>
      <c r="C22" s="55"/>
      <c r="D22" s="55"/>
      <c r="E22" s="55"/>
      <c r="F22" s="27">
        <v>0.1</v>
      </c>
      <c r="G22" s="55" t="s">
        <v>93</v>
      </c>
      <c r="H22" s="55"/>
      <c r="I22" s="55"/>
      <c r="J22" s="55"/>
      <c r="K22" s="55"/>
      <c r="L22" s="27">
        <v>0.9</v>
      </c>
      <c r="M22" s="26"/>
      <c r="N22" s="26"/>
    </row>
    <row r="23" spans="1:14" ht="15" customHeight="1" x14ac:dyDescent="0.25">
      <c r="A23" s="55" t="s">
        <v>96</v>
      </c>
      <c r="B23" s="55"/>
      <c r="C23" s="55"/>
      <c r="D23" s="55"/>
      <c r="E23" s="55"/>
      <c r="F23" s="27">
        <v>0.1</v>
      </c>
      <c r="G23" s="55" t="s">
        <v>97</v>
      </c>
      <c r="H23" s="55"/>
      <c r="I23" s="55"/>
      <c r="J23" s="55"/>
      <c r="K23" s="55"/>
      <c r="L23" s="27">
        <v>0.9</v>
      </c>
      <c r="M23" s="26"/>
      <c r="N23" s="26"/>
    </row>
    <row r="24" spans="1:14" ht="14.25" customHeight="1" x14ac:dyDescent="0.25">
      <c r="A24" s="55" t="s">
        <v>99</v>
      </c>
      <c r="B24" s="55"/>
      <c r="C24" s="55"/>
      <c r="D24" s="55"/>
      <c r="E24" s="55"/>
      <c r="F24" s="27">
        <v>0.1</v>
      </c>
      <c r="G24" s="55" t="s">
        <v>98</v>
      </c>
      <c r="H24" s="55"/>
      <c r="I24" s="55"/>
      <c r="J24" s="55"/>
      <c r="K24" s="55"/>
      <c r="L24" s="27">
        <v>0.9</v>
      </c>
      <c r="M24" s="26"/>
      <c r="N24" s="26"/>
    </row>
    <row r="25" spans="1:14" x14ac:dyDescent="0.25">
      <c r="A25" s="55" t="s">
        <v>100</v>
      </c>
      <c r="B25" s="55"/>
      <c r="C25" s="55"/>
      <c r="D25" s="55"/>
      <c r="E25" s="55"/>
      <c r="F25" s="27">
        <v>0.5</v>
      </c>
      <c r="G25" s="55" t="s">
        <v>102</v>
      </c>
      <c r="H25" s="55"/>
      <c r="I25" s="55"/>
      <c r="J25" s="55"/>
      <c r="K25" s="55"/>
      <c r="L25" s="27">
        <v>0.9</v>
      </c>
      <c r="M25" s="26"/>
      <c r="N25" s="26"/>
    </row>
    <row r="26" spans="1:14" ht="15" customHeight="1" x14ac:dyDescent="0.25">
      <c r="A26" s="55" t="s">
        <v>101</v>
      </c>
      <c r="B26" s="55"/>
      <c r="C26" s="55"/>
      <c r="D26" s="55"/>
      <c r="E26" s="55"/>
      <c r="F26" s="27">
        <v>0.25</v>
      </c>
      <c r="G26" s="55" t="s">
        <v>88</v>
      </c>
      <c r="H26" s="55"/>
      <c r="I26" s="55"/>
      <c r="J26" s="55"/>
      <c r="K26" s="55"/>
      <c r="L26" s="27">
        <v>0.9</v>
      </c>
      <c r="M26" s="26"/>
      <c r="N26" s="26"/>
    </row>
    <row r="27" spans="1:14" x14ac:dyDescent="0.25">
      <c r="A27" s="55"/>
      <c r="B27" s="55"/>
      <c r="C27" s="55"/>
      <c r="D27" s="55"/>
      <c r="E27" s="55"/>
      <c r="F27" s="27"/>
      <c r="G27" s="55" t="s">
        <v>104</v>
      </c>
      <c r="H27" s="55"/>
      <c r="I27" s="55"/>
      <c r="J27" s="55"/>
      <c r="K27" s="55"/>
      <c r="L27" s="28">
        <v>0.9</v>
      </c>
      <c r="M27" s="26"/>
      <c r="N27" s="26"/>
    </row>
    <row r="28" spans="1:14" x14ac:dyDescent="0.25">
      <c r="A28" s="55"/>
      <c r="B28" s="55"/>
      <c r="C28" s="55"/>
      <c r="D28" s="55"/>
      <c r="E28" s="55"/>
      <c r="F28" s="27"/>
      <c r="G28" s="56" t="s">
        <v>105</v>
      </c>
      <c r="H28" s="57"/>
      <c r="I28" s="57"/>
      <c r="J28" s="57"/>
      <c r="K28" s="58"/>
      <c r="L28" s="28">
        <v>0.9</v>
      </c>
      <c r="M28" s="26"/>
      <c r="N28" s="26"/>
    </row>
    <row r="29" spans="1:14" x14ac:dyDescent="0.25">
      <c r="A29" s="55"/>
      <c r="B29" s="55"/>
      <c r="C29" s="55"/>
      <c r="D29" s="55"/>
      <c r="E29" s="55"/>
      <c r="F29" s="27"/>
      <c r="G29" s="59" t="s">
        <v>5</v>
      </c>
      <c r="H29" s="59"/>
      <c r="I29" s="59"/>
      <c r="J29" s="59"/>
      <c r="K29" s="59"/>
      <c r="L29" s="28">
        <v>1.4</v>
      </c>
      <c r="M29" s="26"/>
      <c r="N29" s="26"/>
    </row>
    <row r="30" spans="1:14" x14ac:dyDescent="0.25">
      <c r="A30" s="55"/>
      <c r="B30" s="55"/>
      <c r="C30" s="55"/>
      <c r="D30" s="55"/>
      <c r="E30" s="55"/>
      <c r="F30" s="27"/>
      <c r="G30" s="59" t="s">
        <v>6</v>
      </c>
      <c r="H30" s="59"/>
      <c r="I30" s="59"/>
      <c r="J30" s="59"/>
      <c r="K30" s="59"/>
      <c r="L30" s="28">
        <v>7.62</v>
      </c>
      <c r="M30" s="26"/>
      <c r="N30" s="26"/>
    </row>
    <row r="31" spans="1:14" x14ac:dyDescent="0.25">
      <c r="A31" s="55"/>
      <c r="B31" s="55"/>
      <c r="C31" s="55"/>
      <c r="D31" s="55"/>
      <c r="E31" s="55"/>
      <c r="F31" s="27"/>
      <c r="G31" s="59" t="s">
        <v>107</v>
      </c>
      <c r="H31" s="59"/>
      <c r="I31" s="59"/>
      <c r="J31" s="59"/>
      <c r="K31" s="59"/>
      <c r="L31" s="28">
        <v>0.9</v>
      </c>
      <c r="M31" s="26"/>
      <c r="N31" s="26"/>
    </row>
    <row r="32" spans="1:14" x14ac:dyDescent="0.25">
      <c r="A32" s="55"/>
      <c r="B32" s="55"/>
      <c r="C32" s="55"/>
      <c r="D32" s="55"/>
      <c r="E32" s="55"/>
      <c r="F32" s="27"/>
      <c r="G32" s="59" t="s">
        <v>108</v>
      </c>
      <c r="H32" s="59"/>
      <c r="I32" s="59"/>
      <c r="J32" s="59"/>
      <c r="K32" s="59"/>
      <c r="L32" s="28">
        <v>1.9</v>
      </c>
      <c r="M32" s="26"/>
      <c r="N32" s="26"/>
    </row>
    <row r="33" spans="1:14" x14ac:dyDescent="0.25">
      <c r="A33" s="55"/>
      <c r="B33" s="55"/>
      <c r="C33" s="55"/>
      <c r="D33" s="55"/>
      <c r="E33" s="55"/>
      <c r="F33" s="27"/>
      <c r="G33" s="59" t="s">
        <v>109</v>
      </c>
      <c r="H33" s="59"/>
      <c r="I33" s="59"/>
      <c r="J33" s="59"/>
      <c r="K33" s="59"/>
      <c r="L33" s="28">
        <v>0.9</v>
      </c>
      <c r="M33" s="26"/>
      <c r="N33" s="26"/>
    </row>
    <row r="34" spans="1:14" x14ac:dyDescent="0.25">
      <c r="A34" s="55"/>
      <c r="B34" s="55"/>
      <c r="C34" s="55"/>
      <c r="D34" s="55"/>
      <c r="E34" s="55"/>
      <c r="F34" s="27"/>
      <c r="G34" s="59" t="s">
        <v>8</v>
      </c>
      <c r="H34" s="59"/>
      <c r="I34" s="59"/>
      <c r="J34" s="59"/>
      <c r="K34" s="59"/>
      <c r="L34" s="28">
        <v>1.9</v>
      </c>
      <c r="M34" s="26"/>
      <c r="N34" s="26"/>
    </row>
    <row r="35" spans="1:14" ht="14.25" customHeight="1" x14ac:dyDescent="0.25">
      <c r="A35" s="56"/>
      <c r="B35" s="57"/>
      <c r="C35" s="57"/>
      <c r="D35" s="57"/>
      <c r="E35" s="58"/>
      <c r="F35" s="27"/>
      <c r="G35" s="59" t="s">
        <v>7</v>
      </c>
      <c r="H35" s="59"/>
      <c r="I35" s="59"/>
      <c r="J35" s="59"/>
      <c r="K35" s="59"/>
      <c r="L35" s="28">
        <v>7.9</v>
      </c>
      <c r="M35" s="26"/>
      <c r="N35" s="26"/>
    </row>
    <row r="36" spans="1:14" x14ac:dyDescent="0.25">
      <c r="A36" s="55"/>
      <c r="B36" s="55"/>
      <c r="C36" s="55"/>
      <c r="D36" s="55"/>
      <c r="E36" s="55"/>
      <c r="F36" s="27"/>
      <c r="G36" s="59" t="s">
        <v>110</v>
      </c>
      <c r="H36" s="59"/>
      <c r="I36" s="59"/>
      <c r="J36" s="59"/>
      <c r="K36" s="59"/>
      <c r="L36" s="28">
        <v>0.1</v>
      </c>
      <c r="M36" s="26"/>
      <c r="N36" s="26"/>
    </row>
    <row r="37" spans="1:14" x14ac:dyDescent="0.25">
      <c r="A37" s="52"/>
      <c r="B37" s="53"/>
      <c r="C37" s="53"/>
      <c r="D37" s="53"/>
      <c r="E37" s="54"/>
      <c r="F37" s="27"/>
      <c r="G37" s="56" t="s">
        <v>111</v>
      </c>
      <c r="H37" s="57"/>
      <c r="I37" s="57"/>
      <c r="J37" s="57"/>
      <c r="K37" s="58"/>
      <c r="L37" s="28">
        <v>0.9</v>
      </c>
      <c r="M37" s="26"/>
      <c r="N37" s="26"/>
    </row>
    <row r="38" spans="1:14" x14ac:dyDescent="0.25">
      <c r="A38" s="52"/>
      <c r="B38" s="53"/>
      <c r="C38" s="53"/>
      <c r="D38" s="53"/>
      <c r="E38" s="54"/>
      <c r="F38" s="27"/>
      <c r="G38" s="56" t="s">
        <v>90</v>
      </c>
      <c r="H38" s="57"/>
      <c r="I38" s="57"/>
      <c r="J38" s="57"/>
      <c r="K38" s="58"/>
      <c r="L38" s="28">
        <v>0.88</v>
      </c>
      <c r="M38" s="26"/>
      <c r="N38" s="26"/>
    </row>
    <row r="39" spans="1:14" x14ac:dyDescent="0.25">
      <c r="A39" s="52"/>
      <c r="B39" s="53"/>
      <c r="C39" s="53"/>
      <c r="D39" s="53"/>
      <c r="E39" s="54"/>
      <c r="F39" s="27"/>
      <c r="G39" s="56" t="s">
        <v>112</v>
      </c>
      <c r="H39" s="57"/>
      <c r="I39" s="57"/>
      <c r="J39" s="57"/>
      <c r="K39" s="58"/>
      <c r="L39" s="28">
        <v>1.9</v>
      </c>
      <c r="M39" s="26"/>
      <c r="N39" s="26"/>
    </row>
    <row r="40" spans="1:14" x14ac:dyDescent="0.25">
      <c r="A40" s="52"/>
      <c r="B40" s="53"/>
      <c r="C40" s="53"/>
      <c r="D40" s="53"/>
      <c r="E40" s="54"/>
      <c r="F40" s="27"/>
      <c r="G40" s="56" t="s">
        <v>113</v>
      </c>
      <c r="H40" s="57"/>
      <c r="I40" s="57"/>
      <c r="J40" s="57"/>
      <c r="K40" s="58"/>
      <c r="L40" s="28">
        <v>0.9</v>
      </c>
      <c r="M40" s="26"/>
      <c r="N40" s="26"/>
    </row>
    <row r="41" spans="1:14" x14ac:dyDescent="0.25">
      <c r="A41" s="52"/>
      <c r="B41" s="53"/>
      <c r="C41" s="53"/>
      <c r="D41" s="53"/>
      <c r="E41" s="54"/>
      <c r="F41" s="27"/>
      <c r="G41" s="56" t="s">
        <v>114</v>
      </c>
      <c r="H41" s="57"/>
      <c r="I41" s="57"/>
      <c r="J41" s="57"/>
      <c r="K41" s="58"/>
      <c r="L41" s="28">
        <v>0.9</v>
      </c>
      <c r="M41" s="26"/>
      <c r="N41" s="26"/>
    </row>
    <row r="42" spans="1:14" x14ac:dyDescent="0.25">
      <c r="A42" s="52"/>
      <c r="B42" s="53"/>
      <c r="C42" s="53"/>
      <c r="D42" s="53"/>
      <c r="E42" s="54"/>
      <c r="F42" s="27"/>
      <c r="G42" s="56" t="s">
        <v>3</v>
      </c>
      <c r="H42" s="57"/>
      <c r="I42" s="57"/>
      <c r="J42" s="57"/>
      <c r="K42" s="58"/>
      <c r="L42" s="28">
        <v>0.1</v>
      </c>
      <c r="M42" s="26"/>
      <c r="N42" s="26"/>
    </row>
    <row r="43" spans="1:14" x14ac:dyDescent="0.25">
      <c r="A43" s="52"/>
      <c r="B43" s="53"/>
      <c r="C43" s="53"/>
      <c r="D43" s="53"/>
      <c r="E43" s="54"/>
      <c r="F43" s="27"/>
      <c r="G43" s="55" t="s">
        <v>89</v>
      </c>
      <c r="H43" s="55"/>
      <c r="I43" s="55"/>
      <c r="J43" s="55"/>
      <c r="K43" s="55"/>
      <c r="L43" s="27">
        <v>0.5</v>
      </c>
      <c r="M43" s="26"/>
      <c r="N43" s="26"/>
    </row>
    <row r="44" spans="1:14" x14ac:dyDescent="0.25">
      <c r="A44" s="55"/>
      <c r="B44" s="55"/>
      <c r="C44" s="55"/>
      <c r="D44" s="55"/>
      <c r="E44" s="55"/>
      <c r="F44" s="27"/>
      <c r="G44" s="59"/>
      <c r="H44" s="59"/>
      <c r="I44" s="59"/>
      <c r="J44" s="59"/>
      <c r="K44" s="59"/>
      <c r="L44" s="28"/>
      <c r="M44" s="26"/>
      <c r="N44" s="26"/>
    </row>
    <row r="45" spans="1:14" x14ac:dyDescent="0.25">
      <c r="A45" s="66" t="s">
        <v>9</v>
      </c>
      <c r="B45" s="66"/>
      <c r="C45" s="66"/>
      <c r="D45" s="66"/>
      <c r="E45" s="66"/>
      <c r="F45" s="27">
        <f>SUM(F20:F44)</f>
        <v>1.25</v>
      </c>
      <c r="G45" s="66" t="s">
        <v>9</v>
      </c>
      <c r="H45" s="66"/>
      <c r="I45" s="66"/>
      <c r="J45" s="66"/>
      <c r="K45" s="66"/>
      <c r="L45" s="27">
        <f>SUM(L20:L43)</f>
        <v>36.799999999999997</v>
      </c>
      <c r="M45" s="26"/>
      <c r="N45" s="26"/>
    </row>
    <row r="46" spans="1:14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</row>
    <row r="47" spans="1:14" x14ac:dyDescent="0.25">
      <c r="A47" s="25" t="s">
        <v>151</v>
      </c>
      <c r="B47" s="26"/>
      <c r="C47" s="26"/>
      <c r="D47" s="26"/>
      <c r="E47" s="26"/>
      <c r="F47" s="26">
        <v>22255</v>
      </c>
      <c r="G47" s="26"/>
      <c r="H47" s="26"/>
      <c r="I47" s="26"/>
      <c r="J47" s="26"/>
      <c r="K47" s="26"/>
      <c r="L47" s="26"/>
      <c r="M47" s="26"/>
      <c r="N47" s="26"/>
    </row>
    <row r="48" spans="1:14" x14ac:dyDescent="0.25">
      <c r="A48" s="25" t="s">
        <v>152</v>
      </c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</row>
    <row r="49" spans="1:14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</row>
    <row r="50" spans="1:14" ht="60" x14ac:dyDescent="0.25">
      <c r="A50" s="66" t="s">
        <v>11</v>
      </c>
      <c r="B50" s="66"/>
      <c r="C50" s="66"/>
      <c r="D50" s="66"/>
      <c r="E50" s="66"/>
      <c r="F50" s="29" t="s">
        <v>12</v>
      </c>
      <c r="G50" s="29" t="s">
        <v>1</v>
      </c>
      <c r="H50" s="29" t="s">
        <v>13</v>
      </c>
      <c r="I50" s="29" t="s">
        <v>14</v>
      </c>
      <c r="J50" s="29" t="s">
        <v>15</v>
      </c>
      <c r="K50" s="29" t="s">
        <v>16</v>
      </c>
      <c r="L50" s="29" t="s">
        <v>17</v>
      </c>
      <c r="M50" s="26"/>
      <c r="N50" s="26"/>
    </row>
    <row r="51" spans="1:14" x14ac:dyDescent="0.25">
      <c r="A51" s="55" t="s">
        <v>103</v>
      </c>
      <c r="B51" s="55"/>
      <c r="C51" s="55"/>
      <c r="D51" s="55"/>
      <c r="E51" s="55"/>
      <c r="F51" s="27">
        <v>11472.78</v>
      </c>
      <c r="G51" s="27">
        <v>0.1</v>
      </c>
      <c r="H51" s="27">
        <f>G51*1974</f>
        <v>197.4</v>
      </c>
      <c r="I51" s="27">
        <f>F47</f>
        <v>22255</v>
      </c>
      <c r="J51" s="30">
        <f>H51/I51</f>
        <v>8.8699168726128954E-3</v>
      </c>
      <c r="K51" s="30">
        <f>F51*12*1.302/H51</f>
        <v>908.05833191489364</v>
      </c>
      <c r="L51" s="30">
        <f>J51*K51</f>
        <v>8.0544019195686367</v>
      </c>
      <c r="M51" s="26"/>
      <c r="N51" s="26"/>
    </row>
    <row r="52" spans="1:14" x14ac:dyDescent="0.25">
      <c r="A52" s="56" t="s">
        <v>94</v>
      </c>
      <c r="B52" s="57"/>
      <c r="C52" s="57"/>
      <c r="D52" s="57"/>
      <c r="E52" s="58"/>
      <c r="F52" s="27">
        <v>11472.78</v>
      </c>
      <c r="G52" s="27">
        <v>0.1</v>
      </c>
      <c r="H52" s="27">
        <f t="shared" ref="H52:H58" si="0">G52*1974</f>
        <v>197.4</v>
      </c>
      <c r="I52" s="27">
        <f>F47</f>
        <v>22255</v>
      </c>
      <c r="J52" s="30">
        <f t="shared" ref="J52:J57" si="1">H52/I52</f>
        <v>8.8699168726128954E-3</v>
      </c>
      <c r="K52" s="30">
        <f t="shared" ref="K52:K57" si="2">F52*12*1.302/H52</f>
        <v>908.05833191489364</v>
      </c>
      <c r="L52" s="30">
        <f t="shared" ref="L52:L58" si="3">J52*K52</f>
        <v>8.0544019195686367</v>
      </c>
      <c r="M52" s="26"/>
      <c r="N52" s="26"/>
    </row>
    <row r="53" spans="1:14" x14ac:dyDescent="0.25">
      <c r="A53" s="55" t="s">
        <v>95</v>
      </c>
      <c r="B53" s="55"/>
      <c r="C53" s="55"/>
      <c r="D53" s="55"/>
      <c r="E53" s="55"/>
      <c r="F53" s="27">
        <v>11472.78</v>
      </c>
      <c r="G53" s="27">
        <v>0.1</v>
      </c>
      <c r="H53" s="27">
        <f t="shared" si="0"/>
        <v>197.4</v>
      </c>
      <c r="I53" s="27">
        <f>F47</f>
        <v>22255</v>
      </c>
      <c r="J53" s="30">
        <f t="shared" si="1"/>
        <v>8.8699168726128954E-3</v>
      </c>
      <c r="K53" s="30">
        <f t="shared" si="2"/>
        <v>908.05833191489364</v>
      </c>
      <c r="L53" s="30">
        <f t="shared" si="3"/>
        <v>8.0544019195686367</v>
      </c>
      <c r="M53" s="26"/>
      <c r="N53" s="26"/>
    </row>
    <row r="54" spans="1:14" x14ac:dyDescent="0.25">
      <c r="A54" s="55" t="s">
        <v>96</v>
      </c>
      <c r="B54" s="55"/>
      <c r="C54" s="55"/>
      <c r="D54" s="55"/>
      <c r="E54" s="55"/>
      <c r="F54" s="27">
        <v>11472.78</v>
      </c>
      <c r="G54" s="27">
        <v>0.1</v>
      </c>
      <c r="H54" s="27">
        <f t="shared" si="0"/>
        <v>197.4</v>
      </c>
      <c r="I54" s="27">
        <f>F47</f>
        <v>22255</v>
      </c>
      <c r="J54" s="30">
        <f t="shared" si="1"/>
        <v>8.8699168726128954E-3</v>
      </c>
      <c r="K54" s="30">
        <f t="shared" si="2"/>
        <v>908.05833191489364</v>
      </c>
      <c r="L54" s="30">
        <f t="shared" si="3"/>
        <v>8.0544019195686367</v>
      </c>
      <c r="M54" s="26"/>
      <c r="N54" s="26"/>
    </row>
    <row r="55" spans="1:14" x14ac:dyDescent="0.25">
      <c r="A55" s="55" t="s">
        <v>99</v>
      </c>
      <c r="B55" s="55"/>
      <c r="C55" s="55"/>
      <c r="D55" s="55"/>
      <c r="E55" s="55"/>
      <c r="F55" s="27">
        <v>14979.45</v>
      </c>
      <c r="G55" s="27">
        <v>0.1</v>
      </c>
      <c r="H55" s="27">
        <f t="shared" si="0"/>
        <v>197.4</v>
      </c>
      <c r="I55" s="27">
        <f>F47</f>
        <v>22255</v>
      </c>
      <c r="J55" s="30">
        <f t="shared" si="1"/>
        <v>8.8699168726128954E-3</v>
      </c>
      <c r="K55" s="30">
        <f t="shared" si="2"/>
        <v>1185.6075319148938</v>
      </c>
      <c r="L55" s="30">
        <f t="shared" si="3"/>
        <v>10.516240251628849</v>
      </c>
      <c r="M55" s="26"/>
      <c r="N55" s="26"/>
    </row>
    <row r="56" spans="1:14" x14ac:dyDescent="0.25">
      <c r="A56" s="55" t="s">
        <v>100</v>
      </c>
      <c r="B56" s="55"/>
      <c r="C56" s="55"/>
      <c r="D56" s="55"/>
      <c r="E56" s="55"/>
      <c r="F56" s="27">
        <v>11472.78</v>
      </c>
      <c r="G56" s="27">
        <v>0.5</v>
      </c>
      <c r="H56" s="27">
        <f t="shared" si="0"/>
        <v>987</v>
      </c>
      <c r="I56" s="27">
        <f>F47</f>
        <v>22255</v>
      </c>
      <c r="J56" s="30">
        <f t="shared" si="1"/>
        <v>4.4349584363064479E-2</v>
      </c>
      <c r="K56" s="30">
        <f t="shared" si="2"/>
        <v>181.61166638297874</v>
      </c>
      <c r="L56" s="30">
        <f t="shared" si="3"/>
        <v>8.0544019195686367</v>
      </c>
      <c r="M56" s="26"/>
      <c r="N56" s="26"/>
    </row>
    <row r="57" spans="1:14" x14ac:dyDescent="0.25">
      <c r="A57" s="55" t="s">
        <v>101</v>
      </c>
      <c r="B57" s="55"/>
      <c r="C57" s="55"/>
      <c r="D57" s="55"/>
      <c r="E57" s="55"/>
      <c r="F57" s="27">
        <v>9544</v>
      </c>
      <c r="G57" s="27">
        <v>0.25</v>
      </c>
      <c r="H57" s="27">
        <f t="shared" si="0"/>
        <v>493.5</v>
      </c>
      <c r="I57" s="27">
        <f>F47</f>
        <v>22255</v>
      </c>
      <c r="J57" s="30">
        <f t="shared" si="1"/>
        <v>2.2174792181532239E-2</v>
      </c>
      <c r="K57" s="30">
        <f t="shared" si="2"/>
        <v>302.15897872340429</v>
      </c>
      <c r="L57" s="30">
        <f t="shared" si="3"/>
        <v>6.7003125589755115</v>
      </c>
      <c r="M57" s="26"/>
      <c r="N57" s="26"/>
    </row>
    <row r="58" spans="1:14" x14ac:dyDescent="0.25">
      <c r="A58" s="55"/>
      <c r="B58" s="55"/>
      <c r="C58" s="55"/>
      <c r="D58" s="55"/>
      <c r="E58" s="55"/>
      <c r="F58" s="27"/>
      <c r="G58" s="27"/>
      <c r="H58" s="27">
        <f t="shared" si="0"/>
        <v>0</v>
      </c>
      <c r="I58" s="27"/>
      <c r="J58" s="30"/>
      <c r="K58" s="30"/>
      <c r="L58" s="30">
        <f t="shared" si="3"/>
        <v>0</v>
      </c>
      <c r="M58" s="26"/>
      <c r="N58" s="26"/>
    </row>
    <row r="59" spans="1:14" x14ac:dyDescent="0.25">
      <c r="A59" s="66" t="s">
        <v>18</v>
      </c>
      <c r="B59" s="66"/>
      <c r="C59" s="66"/>
      <c r="D59" s="66"/>
      <c r="E59" s="66"/>
      <c r="F59" s="27"/>
      <c r="G59" s="27">
        <f>SUM(G51:G58)</f>
        <v>1.25</v>
      </c>
      <c r="H59" s="27"/>
      <c r="I59" s="27"/>
      <c r="J59" s="30">
        <f>SUM(J51:J58)</f>
        <v>0.11087396090766119</v>
      </c>
      <c r="K59" s="27"/>
      <c r="L59" s="30">
        <f>SUM(L51:L58)</f>
        <v>57.48856240844755</v>
      </c>
      <c r="M59" s="26"/>
      <c r="N59" s="26"/>
    </row>
    <row r="60" spans="1:14" x14ac:dyDescent="0.25">
      <c r="A60" s="67" t="s">
        <v>184</v>
      </c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26"/>
      <c r="N60" s="26"/>
    </row>
    <row r="61" spans="1:14" ht="35.25" customHeight="1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</row>
    <row r="62" spans="1:14" x14ac:dyDescent="0.25">
      <c r="A62" s="64" t="s">
        <v>29</v>
      </c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26"/>
      <c r="N62" s="26"/>
    </row>
    <row r="63" spans="1:14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26"/>
      <c r="N63" s="26"/>
    </row>
    <row r="64" spans="1:14" ht="31.5" customHeight="1" x14ac:dyDescent="0.25">
      <c r="A64" s="65" t="s">
        <v>185</v>
      </c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33">
        <f>247*8*22255/1974</f>
        <v>22277.548125633231</v>
      </c>
      <c r="M64" s="26"/>
      <c r="N64" s="26"/>
    </row>
    <row r="65" spans="1:14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</row>
    <row r="66" spans="1:14" ht="75" x14ac:dyDescent="0.25">
      <c r="A66" s="66" t="s">
        <v>30</v>
      </c>
      <c r="B66" s="66"/>
      <c r="C66" s="66"/>
      <c r="D66" s="66"/>
      <c r="E66" s="66"/>
      <c r="F66" s="29" t="s">
        <v>20</v>
      </c>
      <c r="G66" s="29" t="s">
        <v>154</v>
      </c>
      <c r="H66" s="29" t="s">
        <v>32</v>
      </c>
      <c r="I66" s="29" t="s">
        <v>33</v>
      </c>
      <c r="J66" s="29" t="s">
        <v>34</v>
      </c>
      <c r="K66" s="29" t="s">
        <v>155</v>
      </c>
      <c r="L66" s="29" t="s">
        <v>17</v>
      </c>
      <c r="M66" s="26"/>
      <c r="N66" s="26"/>
    </row>
    <row r="67" spans="1:14" ht="28.5" customHeight="1" x14ac:dyDescent="0.25">
      <c r="A67" s="55" t="s">
        <v>36</v>
      </c>
      <c r="B67" s="55"/>
      <c r="C67" s="55"/>
      <c r="D67" s="55"/>
      <c r="E67" s="55"/>
      <c r="F67" s="27" t="s">
        <v>40</v>
      </c>
      <c r="G67" s="27">
        <v>67000</v>
      </c>
      <c r="H67" s="30">
        <f>L64</f>
        <v>22277.548125633231</v>
      </c>
      <c r="I67" s="30">
        <f>J59</f>
        <v>0.11087396090766119</v>
      </c>
      <c r="J67" s="34">
        <f>(G67/H67)*I67</f>
        <v>0.33345480117112958</v>
      </c>
      <c r="K67" s="27">
        <v>5.36</v>
      </c>
      <c r="L67" s="30">
        <f>K67*J67</f>
        <v>1.7873177342772546</v>
      </c>
      <c r="M67" s="26"/>
      <c r="N67" s="26"/>
    </row>
    <row r="68" spans="1:14" ht="14.25" customHeight="1" x14ac:dyDescent="0.25">
      <c r="A68" s="52" t="s">
        <v>37</v>
      </c>
      <c r="B68" s="53"/>
      <c r="C68" s="53"/>
      <c r="D68" s="53"/>
      <c r="E68" s="54"/>
      <c r="F68" s="27" t="s">
        <v>41</v>
      </c>
      <c r="G68" s="27">
        <v>810.55</v>
      </c>
      <c r="H68" s="30">
        <f>L64</f>
        <v>22277.548125633231</v>
      </c>
      <c r="I68" s="30">
        <f>J59</f>
        <v>0.11087396090766119</v>
      </c>
      <c r="J68" s="34">
        <f>G68/H68*I68</f>
        <v>4.0340565535710304E-3</v>
      </c>
      <c r="K68" s="27">
        <v>1508.37</v>
      </c>
      <c r="L68" s="30">
        <f>K68*J68</f>
        <v>6.0848498837099347</v>
      </c>
      <c r="M68" s="26"/>
      <c r="N68" s="26"/>
    </row>
    <row r="69" spans="1:14" x14ac:dyDescent="0.25">
      <c r="A69" s="55" t="s">
        <v>38</v>
      </c>
      <c r="B69" s="55"/>
      <c r="C69" s="55"/>
      <c r="D69" s="55"/>
      <c r="E69" s="55"/>
      <c r="F69" s="27" t="s">
        <v>42</v>
      </c>
      <c r="G69" s="27">
        <v>320</v>
      </c>
      <c r="H69" s="30">
        <f>L64</f>
        <v>22277.548125633231</v>
      </c>
      <c r="I69" s="30">
        <f>J59</f>
        <v>0.11087396090766119</v>
      </c>
      <c r="J69" s="34">
        <f t="shared" ref="J69:J70" si="4">G69/H69*I69</f>
        <v>1.5926199458919622E-3</v>
      </c>
      <c r="K69" s="27">
        <v>28.71</v>
      </c>
      <c r="L69" s="30">
        <f t="shared" ref="L69:L70" si="5">K69*J69</f>
        <v>4.5724118646558239E-2</v>
      </c>
      <c r="M69" s="26"/>
      <c r="N69" s="26"/>
    </row>
    <row r="70" spans="1:14" x14ac:dyDescent="0.25">
      <c r="A70" s="55" t="s">
        <v>39</v>
      </c>
      <c r="B70" s="55"/>
      <c r="C70" s="55"/>
      <c r="D70" s="55"/>
      <c r="E70" s="55"/>
      <c r="F70" s="27" t="s">
        <v>42</v>
      </c>
      <c r="G70" s="27">
        <v>320</v>
      </c>
      <c r="H70" s="30">
        <f>L64</f>
        <v>22277.548125633231</v>
      </c>
      <c r="I70" s="30">
        <f>J59</f>
        <v>0.11087396090766119</v>
      </c>
      <c r="J70" s="34">
        <f t="shared" si="4"/>
        <v>1.5926199458919622E-3</v>
      </c>
      <c r="K70" s="27">
        <v>40.76</v>
      </c>
      <c r="L70" s="30">
        <f t="shared" si="5"/>
        <v>6.491518899455638E-2</v>
      </c>
      <c r="M70" s="26"/>
      <c r="N70" s="26"/>
    </row>
    <row r="71" spans="1:14" x14ac:dyDescent="0.25">
      <c r="A71" s="60" t="s">
        <v>43</v>
      </c>
      <c r="B71" s="61"/>
      <c r="C71" s="61"/>
      <c r="D71" s="61"/>
      <c r="E71" s="61"/>
      <c r="F71" s="61"/>
      <c r="G71" s="61"/>
      <c r="H71" s="61"/>
      <c r="I71" s="61"/>
      <c r="J71" s="61"/>
      <c r="K71" s="62"/>
      <c r="L71" s="30">
        <f>SUM(L67:L70)</f>
        <v>7.9828069256283039</v>
      </c>
      <c r="M71" s="26"/>
      <c r="N71" s="26"/>
    </row>
    <row r="72" spans="1:14" x14ac:dyDescent="0.2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</row>
    <row r="73" spans="1:14" x14ac:dyDescent="0.25">
      <c r="A73" s="64" t="s">
        <v>44</v>
      </c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26"/>
      <c r="N73" s="26"/>
    </row>
    <row r="74" spans="1:14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</row>
    <row r="75" spans="1:14" ht="75" customHeight="1" x14ac:dyDescent="0.25">
      <c r="A75" s="66" t="s">
        <v>51</v>
      </c>
      <c r="B75" s="66"/>
      <c r="C75" s="66"/>
      <c r="D75" s="66"/>
      <c r="E75" s="66"/>
      <c r="F75" s="29" t="s">
        <v>20</v>
      </c>
      <c r="G75" s="29" t="s">
        <v>31</v>
      </c>
      <c r="H75" s="29" t="s">
        <v>32</v>
      </c>
      <c r="I75" s="29" t="s">
        <v>33</v>
      </c>
      <c r="J75" s="29" t="s">
        <v>34</v>
      </c>
      <c r="K75" s="29" t="s">
        <v>156</v>
      </c>
      <c r="L75" s="29" t="s">
        <v>17</v>
      </c>
      <c r="M75" s="26"/>
      <c r="N75" s="26"/>
    </row>
    <row r="76" spans="1:14" x14ac:dyDescent="0.25">
      <c r="A76" s="55" t="s">
        <v>45</v>
      </c>
      <c r="B76" s="55"/>
      <c r="C76" s="55"/>
      <c r="D76" s="55"/>
      <c r="E76" s="55"/>
      <c r="F76" s="27" t="s">
        <v>48</v>
      </c>
      <c r="G76" s="27">
        <v>0.84</v>
      </c>
      <c r="H76" s="30">
        <f>L64</f>
        <v>22277.548125633231</v>
      </c>
      <c r="I76" s="30">
        <f>J59</f>
        <v>0.11087396090766119</v>
      </c>
      <c r="J76" s="34">
        <f>(G76/H76)*I76</f>
        <v>4.1806273579664005E-6</v>
      </c>
      <c r="K76" s="30">
        <v>7969.56</v>
      </c>
      <c r="L76" s="30">
        <f t="shared" ref="L76:L80" si="6">J76*K76</f>
        <v>3.3317760566954707E-2</v>
      </c>
      <c r="M76" s="26"/>
      <c r="N76" s="26"/>
    </row>
    <row r="77" spans="1:14" x14ac:dyDescent="0.25">
      <c r="A77" s="55" t="s">
        <v>46</v>
      </c>
      <c r="B77" s="55"/>
      <c r="C77" s="55"/>
      <c r="D77" s="55"/>
      <c r="E77" s="55"/>
      <c r="F77" s="27" t="s">
        <v>48</v>
      </c>
      <c r="G77" s="27">
        <v>0.8</v>
      </c>
      <c r="H77" s="30">
        <f>L64</f>
        <v>22277.548125633231</v>
      </c>
      <c r="I77" s="30">
        <f>J59</f>
        <v>0.11087396090766119</v>
      </c>
      <c r="J77" s="34">
        <f t="shared" ref="J77:J80" si="7">G77/H77*I77</f>
        <v>3.9815498647299056E-6</v>
      </c>
      <c r="K77" s="30">
        <v>49092.639999999999</v>
      </c>
      <c r="L77" s="30">
        <f t="shared" si="6"/>
        <v>0.19546479415123394</v>
      </c>
      <c r="M77" s="26"/>
      <c r="N77" s="26"/>
    </row>
    <row r="78" spans="1:14" x14ac:dyDescent="0.25">
      <c r="A78" s="55" t="s">
        <v>165</v>
      </c>
      <c r="B78" s="55"/>
      <c r="C78" s="55"/>
      <c r="D78" s="55"/>
      <c r="E78" s="55"/>
      <c r="F78" s="27" t="s">
        <v>48</v>
      </c>
      <c r="G78" s="27">
        <v>0.8</v>
      </c>
      <c r="H78" s="30">
        <f>L64</f>
        <v>22277.548125633231</v>
      </c>
      <c r="I78" s="30">
        <f>J59</f>
        <v>0.11087396090766119</v>
      </c>
      <c r="J78" s="34">
        <f t="shared" si="7"/>
        <v>3.9815498647299056E-6</v>
      </c>
      <c r="K78" s="30">
        <v>36000</v>
      </c>
      <c r="L78" s="30">
        <f t="shared" si="6"/>
        <v>0.14333579513027661</v>
      </c>
      <c r="M78" s="26"/>
      <c r="N78" s="26"/>
    </row>
    <row r="79" spans="1:14" ht="32.25" customHeight="1" x14ac:dyDescent="0.25">
      <c r="A79" s="56" t="s">
        <v>167</v>
      </c>
      <c r="B79" s="57"/>
      <c r="C79" s="57"/>
      <c r="D79" s="57"/>
      <c r="E79" s="58"/>
      <c r="F79" s="27" t="s">
        <v>48</v>
      </c>
      <c r="G79" s="27">
        <v>0.78</v>
      </c>
      <c r="H79" s="30">
        <f>L64</f>
        <v>22277.548125633231</v>
      </c>
      <c r="I79" s="30">
        <f>J59</f>
        <v>0.11087396090766119</v>
      </c>
      <c r="J79" s="34">
        <f t="shared" si="7"/>
        <v>3.8820111181116577E-6</v>
      </c>
      <c r="K79" s="30">
        <v>24754.799999999999</v>
      </c>
      <c r="L79" s="30">
        <f t="shared" si="6"/>
        <v>9.6098408826630469E-2</v>
      </c>
      <c r="M79" s="26"/>
      <c r="N79" s="26"/>
    </row>
    <row r="80" spans="1:14" x14ac:dyDescent="0.25">
      <c r="A80" s="55" t="s">
        <v>166</v>
      </c>
      <c r="B80" s="55"/>
      <c r="C80" s="55"/>
      <c r="D80" s="55"/>
      <c r="E80" s="55"/>
      <c r="F80" s="27" t="s">
        <v>48</v>
      </c>
      <c r="G80" s="27">
        <v>0.78</v>
      </c>
      <c r="H80" s="30">
        <f>L64</f>
        <v>22277.548125633231</v>
      </c>
      <c r="I80" s="30">
        <f>J59</f>
        <v>0.11087396090766119</v>
      </c>
      <c r="J80" s="34">
        <f t="shared" si="7"/>
        <v>3.8820111181116577E-6</v>
      </c>
      <c r="K80" s="30">
        <v>12000</v>
      </c>
      <c r="L80" s="30">
        <f t="shared" si="6"/>
        <v>4.6584133417339892E-2</v>
      </c>
      <c r="M80" s="26"/>
      <c r="N80" s="26"/>
    </row>
    <row r="81" spans="1:14" x14ac:dyDescent="0.25">
      <c r="A81" s="60" t="s">
        <v>49</v>
      </c>
      <c r="B81" s="61"/>
      <c r="C81" s="61"/>
      <c r="D81" s="61"/>
      <c r="E81" s="61"/>
      <c r="F81" s="61"/>
      <c r="G81" s="61"/>
      <c r="H81" s="61"/>
      <c r="I81" s="61"/>
      <c r="J81" s="61"/>
      <c r="K81" s="62"/>
      <c r="L81" s="30">
        <f>SUM(L76:L80)</f>
        <v>0.51480089209243562</v>
      </c>
      <c r="M81" s="26"/>
      <c r="N81" s="26"/>
    </row>
    <row r="82" spans="1:14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</row>
    <row r="83" spans="1:14" x14ac:dyDescent="0.25">
      <c r="A83" s="64" t="s">
        <v>50</v>
      </c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26"/>
      <c r="N83" s="26"/>
    </row>
    <row r="84" spans="1:14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</row>
    <row r="85" spans="1:14" ht="60" x14ac:dyDescent="0.25">
      <c r="A85" s="66" t="s">
        <v>51</v>
      </c>
      <c r="B85" s="66"/>
      <c r="C85" s="66"/>
      <c r="D85" s="66"/>
      <c r="E85" s="66"/>
      <c r="F85" s="29" t="s">
        <v>20</v>
      </c>
      <c r="G85" s="29" t="s">
        <v>31</v>
      </c>
      <c r="H85" s="29" t="s">
        <v>32</v>
      </c>
      <c r="I85" s="29" t="s">
        <v>33</v>
      </c>
      <c r="J85" s="29" t="s">
        <v>34</v>
      </c>
      <c r="K85" s="29" t="s">
        <v>35</v>
      </c>
      <c r="L85" s="29" t="s">
        <v>17</v>
      </c>
      <c r="M85" s="26"/>
      <c r="N85" s="26"/>
    </row>
    <row r="86" spans="1:14" ht="42.75" customHeight="1" x14ac:dyDescent="0.25">
      <c r="A86" s="56" t="s">
        <v>169</v>
      </c>
      <c r="B86" s="57"/>
      <c r="C86" s="57"/>
      <c r="D86" s="57"/>
      <c r="E86" s="58"/>
      <c r="F86" s="29" t="s">
        <v>53</v>
      </c>
      <c r="G86" s="29">
        <v>1</v>
      </c>
      <c r="H86" s="38">
        <f>L64</f>
        <v>22277.548125633231</v>
      </c>
      <c r="I86" s="38">
        <f>J59</f>
        <v>0.11087396090766119</v>
      </c>
      <c r="J86" s="34">
        <f>(G86/H86)*I86</f>
        <v>4.9769373309123818E-6</v>
      </c>
      <c r="K86" s="38">
        <v>8645</v>
      </c>
      <c r="L86" s="30">
        <f>J86*K86</f>
        <v>4.3025623225737539E-2</v>
      </c>
      <c r="M86" s="26"/>
      <c r="N86" s="26"/>
    </row>
    <row r="87" spans="1:14" ht="40.5" customHeight="1" x14ac:dyDescent="0.25">
      <c r="A87" s="73" t="s">
        <v>168</v>
      </c>
      <c r="B87" s="74"/>
      <c r="C87" s="74"/>
      <c r="D87" s="74"/>
      <c r="E87" s="75"/>
      <c r="F87" s="29" t="s">
        <v>53</v>
      </c>
      <c r="G87" s="27">
        <v>1</v>
      </c>
      <c r="H87" s="30">
        <f>L64</f>
        <v>22277.548125633231</v>
      </c>
      <c r="I87" s="30">
        <f>J59</f>
        <v>0.11087396090766119</v>
      </c>
      <c r="J87" s="34">
        <f>(G87/H87)*I87</f>
        <v>4.9769373309123818E-6</v>
      </c>
      <c r="K87" s="30">
        <v>54281</v>
      </c>
      <c r="L87" s="30">
        <f>J87*K87</f>
        <v>0.270153135259255</v>
      </c>
      <c r="M87" s="26"/>
      <c r="N87" s="26"/>
    </row>
    <row r="88" spans="1:14" x14ac:dyDescent="0.25">
      <c r="A88" s="60" t="s">
        <v>54</v>
      </c>
      <c r="B88" s="61"/>
      <c r="C88" s="61"/>
      <c r="D88" s="61"/>
      <c r="E88" s="61"/>
      <c r="F88" s="61"/>
      <c r="G88" s="61"/>
      <c r="H88" s="61"/>
      <c r="I88" s="61"/>
      <c r="J88" s="61"/>
      <c r="K88" s="62"/>
      <c r="L88" s="30">
        <f>L86+L87</f>
        <v>0.31317875848499255</v>
      </c>
      <c r="M88" s="26"/>
      <c r="N88" s="26"/>
    </row>
    <row r="89" spans="1:14" x14ac:dyDescent="0.25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</row>
    <row r="90" spans="1:14" ht="105" x14ac:dyDescent="0.25">
      <c r="A90" s="66" t="s">
        <v>55</v>
      </c>
      <c r="B90" s="66"/>
      <c r="C90" s="66"/>
      <c r="D90" s="66"/>
      <c r="E90" s="66"/>
      <c r="F90" s="29" t="s">
        <v>20</v>
      </c>
      <c r="G90" s="29" t="s">
        <v>31</v>
      </c>
      <c r="H90" s="29" t="s">
        <v>32</v>
      </c>
      <c r="I90" s="29" t="s">
        <v>33</v>
      </c>
      <c r="J90" s="29" t="s">
        <v>34</v>
      </c>
      <c r="K90" s="29" t="s">
        <v>157</v>
      </c>
      <c r="L90" s="29" t="s">
        <v>56</v>
      </c>
      <c r="M90" s="29" t="s">
        <v>17</v>
      </c>
      <c r="N90" s="26"/>
    </row>
    <row r="91" spans="1:14" ht="30" x14ac:dyDescent="0.25">
      <c r="A91" s="66" t="s">
        <v>57</v>
      </c>
      <c r="B91" s="66"/>
      <c r="C91" s="66"/>
      <c r="D91" s="66"/>
      <c r="E91" s="66"/>
      <c r="F91" s="35" t="s">
        <v>58</v>
      </c>
      <c r="G91" s="27">
        <v>2.6</v>
      </c>
      <c r="H91" s="30">
        <f>L64</f>
        <v>22277.548125633231</v>
      </c>
      <c r="I91" s="30">
        <f>J59</f>
        <v>0.11087396090766119</v>
      </c>
      <c r="J91" s="34">
        <f>(G91/H91)*I91</f>
        <v>1.2940037060372193E-5</v>
      </c>
      <c r="K91" s="27">
        <v>1150</v>
      </c>
      <c r="L91" s="27">
        <v>12</v>
      </c>
      <c r="M91" s="30">
        <f>J91*K91*L91</f>
        <v>0.17857251143313627</v>
      </c>
      <c r="N91" s="26"/>
    </row>
    <row r="92" spans="1:14" x14ac:dyDescent="0.25">
      <c r="A92" s="60" t="s">
        <v>59</v>
      </c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2"/>
      <c r="M92" s="30">
        <f>SUM(M91)</f>
        <v>0.17857251143313627</v>
      </c>
      <c r="N92" s="26"/>
    </row>
    <row r="93" spans="1:14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</row>
    <row r="94" spans="1:14" x14ac:dyDescent="0.25">
      <c r="A94" s="64" t="s">
        <v>86</v>
      </c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26"/>
      <c r="N94" s="26"/>
    </row>
    <row r="95" spans="1:14" ht="30.75" customHeight="1" x14ac:dyDescent="0.25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</row>
    <row r="96" spans="1:14" ht="60" x14ac:dyDescent="0.25">
      <c r="A96" s="63" t="s">
        <v>11</v>
      </c>
      <c r="B96" s="63"/>
      <c r="C96" s="63"/>
      <c r="D96" s="63"/>
      <c r="E96" s="63"/>
      <c r="F96" s="29" t="s">
        <v>12</v>
      </c>
      <c r="G96" s="29" t="s">
        <v>1</v>
      </c>
      <c r="H96" s="29" t="s">
        <v>32</v>
      </c>
      <c r="I96" s="29" t="s">
        <v>33</v>
      </c>
      <c r="J96" s="29" t="s">
        <v>34</v>
      </c>
      <c r="K96" s="35" t="s">
        <v>60</v>
      </c>
      <c r="L96" s="29" t="s">
        <v>17</v>
      </c>
      <c r="M96" s="26"/>
      <c r="N96" s="26"/>
    </row>
    <row r="97" spans="1:14" x14ac:dyDescent="0.25">
      <c r="A97" s="55" t="s">
        <v>4</v>
      </c>
      <c r="B97" s="55"/>
      <c r="C97" s="55"/>
      <c r="D97" s="55"/>
      <c r="E97" s="55"/>
      <c r="F97" s="36">
        <v>20875.13</v>
      </c>
      <c r="G97" s="27">
        <v>0.9</v>
      </c>
      <c r="H97" s="30">
        <f>L64</f>
        <v>22277.548125633231</v>
      </c>
      <c r="I97" s="30">
        <f>J59</f>
        <v>0.11087396090766119</v>
      </c>
      <c r="J97" s="34">
        <f>G97/H97*I97</f>
        <v>4.4792435978211433E-6</v>
      </c>
      <c r="K97" s="30">
        <f>F97*G97*12*1.302</f>
        <v>293537.72800800006</v>
      </c>
      <c r="L97" s="30">
        <f>J97*K97</f>
        <v>1.3148269888987985</v>
      </c>
      <c r="M97" s="26"/>
      <c r="N97" s="26"/>
    </row>
    <row r="98" spans="1:14" ht="18.75" customHeight="1" x14ac:dyDescent="0.25">
      <c r="A98" s="55" t="s">
        <v>106</v>
      </c>
      <c r="B98" s="55"/>
      <c r="C98" s="55"/>
      <c r="D98" s="55"/>
      <c r="E98" s="55"/>
      <c r="F98" s="36">
        <v>9544</v>
      </c>
      <c r="G98" s="27">
        <v>0.9</v>
      </c>
      <c r="H98" s="30">
        <f>L64</f>
        <v>22277.548125633231</v>
      </c>
      <c r="I98" s="30">
        <f>J59</f>
        <v>0.11087396090766119</v>
      </c>
      <c r="J98" s="34">
        <f t="shared" ref="J98:J118" si="8">G98/H98*I98</f>
        <v>4.4792435978211433E-6</v>
      </c>
      <c r="K98" s="30">
        <f t="shared" ref="K98:K120" si="9">F98*G98*12*1.302</f>
        <v>134203.91040000002</v>
      </c>
      <c r="L98" s="30">
        <f t="shared" ref="L98:L120" si="10">J98*K98</f>
        <v>0.60113200646176246</v>
      </c>
      <c r="M98" s="26"/>
      <c r="N98" s="26"/>
    </row>
    <row r="99" spans="1:14" x14ac:dyDescent="0.25">
      <c r="A99" s="55" t="s">
        <v>93</v>
      </c>
      <c r="B99" s="55"/>
      <c r="C99" s="55"/>
      <c r="D99" s="55"/>
      <c r="E99" s="55"/>
      <c r="F99" s="30">
        <v>14979.45</v>
      </c>
      <c r="G99" s="27">
        <v>0.9</v>
      </c>
      <c r="H99" s="30">
        <f>L64</f>
        <v>22277.548125633231</v>
      </c>
      <c r="I99" s="30">
        <f>J59</f>
        <v>0.11087396090766119</v>
      </c>
      <c r="J99" s="34">
        <f t="shared" si="8"/>
        <v>4.4792435978211433E-6</v>
      </c>
      <c r="K99" s="30">
        <f t="shared" si="9"/>
        <v>210635.03412</v>
      </c>
      <c r="L99" s="30">
        <f t="shared" si="10"/>
        <v>0.94348562805884806</v>
      </c>
      <c r="M99" s="26"/>
      <c r="N99" s="26"/>
    </row>
    <row r="100" spans="1:14" x14ac:dyDescent="0.25">
      <c r="A100" s="55" t="s">
        <v>97</v>
      </c>
      <c r="B100" s="55"/>
      <c r="C100" s="55"/>
      <c r="D100" s="55"/>
      <c r="E100" s="55"/>
      <c r="F100" s="36">
        <v>14979.45</v>
      </c>
      <c r="G100" s="27">
        <v>0.9</v>
      </c>
      <c r="H100" s="30">
        <f>L64</f>
        <v>22277.548125633231</v>
      </c>
      <c r="I100" s="30">
        <f>J59</f>
        <v>0.11087396090766119</v>
      </c>
      <c r="J100" s="34">
        <f t="shared" si="8"/>
        <v>4.4792435978211433E-6</v>
      </c>
      <c r="K100" s="30">
        <f t="shared" si="9"/>
        <v>210635.03412</v>
      </c>
      <c r="L100" s="30">
        <f t="shared" si="10"/>
        <v>0.94348562805884806</v>
      </c>
      <c r="M100" s="26"/>
      <c r="N100" s="26"/>
    </row>
    <row r="101" spans="1:14" x14ac:dyDescent="0.25">
      <c r="A101" s="55" t="s">
        <v>98</v>
      </c>
      <c r="B101" s="55"/>
      <c r="C101" s="55"/>
      <c r="D101" s="55"/>
      <c r="E101" s="55"/>
      <c r="F101" s="36">
        <v>14979.45</v>
      </c>
      <c r="G101" s="27">
        <v>0.9</v>
      </c>
      <c r="H101" s="30">
        <f>L64</f>
        <v>22277.548125633231</v>
      </c>
      <c r="I101" s="30">
        <f>J59</f>
        <v>0.11087396090766119</v>
      </c>
      <c r="J101" s="34">
        <f t="shared" si="8"/>
        <v>4.4792435978211433E-6</v>
      </c>
      <c r="K101" s="30">
        <f t="shared" si="9"/>
        <v>210635.03412</v>
      </c>
      <c r="L101" s="30">
        <f t="shared" si="10"/>
        <v>0.94348562805884806</v>
      </c>
      <c r="M101" s="26"/>
      <c r="N101" s="26"/>
    </row>
    <row r="102" spans="1:14" x14ac:dyDescent="0.25">
      <c r="A102" s="55" t="s">
        <v>102</v>
      </c>
      <c r="B102" s="55"/>
      <c r="C102" s="55"/>
      <c r="D102" s="55"/>
      <c r="E102" s="55"/>
      <c r="F102" s="36">
        <v>9544</v>
      </c>
      <c r="G102" s="27">
        <v>0.9</v>
      </c>
      <c r="H102" s="30">
        <f>L64</f>
        <v>22277.548125633231</v>
      </c>
      <c r="I102" s="30">
        <f>J59</f>
        <v>0.11087396090766119</v>
      </c>
      <c r="J102" s="34">
        <f t="shared" si="8"/>
        <v>4.4792435978211433E-6</v>
      </c>
      <c r="K102" s="30">
        <f t="shared" si="9"/>
        <v>134203.91040000002</v>
      </c>
      <c r="L102" s="30">
        <f t="shared" si="10"/>
        <v>0.60113200646176246</v>
      </c>
      <c r="M102" s="26"/>
      <c r="N102" s="26"/>
    </row>
    <row r="103" spans="1:14" ht="15.75" customHeight="1" x14ac:dyDescent="0.25">
      <c r="A103" s="55" t="s">
        <v>88</v>
      </c>
      <c r="B103" s="55"/>
      <c r="C103" s="55"/>
      <c r="D103" s="55"/>
      <c r="E103" s="55"/>
      <c r="F103" s="36">
        <v>11472.78</v>
      </c>
      <c r="G103" s="27">
        <v>0.9</v>
      </c>
      <c r="H103" s="30">
        <f>L64</f>
        <v>22277.548125633231</v>
      </c>
      <c r="I103" s="30">
        <f>J59</f>
        <v>0.11087396090766119</v>
      </c>
      <c r="J103" s="34">
        <f t="shared" si="8"/>
        <v>4.4792435978211433E-6</v>
      </c>
      <c r="K103" s="30">
        <f t="shared" si="9"/>
        <v>161325.64324800001</v>
      </c>
      <c r="L103" s="30">
        <f t="shared" si="10"/>
        <v>0.72261685468298176</v>
      </c>
      <c r="M103" s="26"/>
      <c r="N103" s="26"/>
    </row>
    <row r="104" spans="1:14" x14ac:dyDescent="0.25">
      <c r="A104" s="55" t="s">
        <v>104</v>
      </c>
      <c r="B104" s="55"/>
      <c r="C104" s="55"/>
      <c r="D104" s="55"/>
      <c r="E104" s="55"/>
      <c r="F104" s="36">
        <v>9544</v>
      </c>
      <c r="G104" s="28">
        <v>0.9</v>
      </c>
      <c r="H104" s="30">
        <f>L64</f>
        <v>22277.548125633231</v>
      </c>
      <c r="I104" s="30">
        <f>J59</f>
        <v>0.11087396090766119</v>
      </c>
      <c r="J104" s="34">
        <f t="shared" si="8"/>
        <v>4.4792435978211433E-6</v>
      </c>
      <c r="K104" s="30">
        <f t="shared" si="9"/>
        <v>134203.91040000002</v>
      </c>
      <c r="L104" s="30">
        <f t="shared" si="10"/>
        <v>0.60113200646176246</v>
      </c>
      <c r="M104" s="26"/>
      <c r="N104" s="26"/>
    </row>
    <row r="105" spans="1:14" x14ac:dyDescent="0.25">
      <c r="A105" s="56" t="s">
        <v>105</v>
      </c>
      <c r="B105" s="57"/>
      <c r="C105" s="57"/>
      <c r="D105" s="57"/>
      <c r="E105" s="58"/>
      <c r="F105" s="36">
        <v>9544</v>
      </c>
      <c r="G105" s="28">
        <v>0.9</v>
      </c>
      <c r="H105" s="30">
        <f>H104</f>
        <v>22277.548125633231</v>
      </c>
      <c r="I105" s="30">
        <f>I104</f>
        <v>0.11087396090766119</v>
      </c>
      <c r="J105" s="34">
        <f t="shared" si="8"/>
        <v>4.4792435978211433E-6</v>
      </c>
      <c r="K105" s="30">
        <f t="shared" si="9"/>
        <v>134203.91040000002</v>
      </c>
      <c r="L105" s="30">
        <f t="shared" si="10"/>
        <v>0.60113200646176246</v>
      </c>
      <c r="M105" s="26"/>
      <c r="N105" s="26"/>
    </row>
    <row r="106" spans="1:14" x14ac:dyDescent="0.25">
      <c r="A106" s="59" t="s">
        <v>5</v>
      </c>
      <c r="B106" s="59"/>
      <c r="C106" s="59"/>
      <c r="D106" s="59"/>
      <c r="E106" s="59"/>
      <c r="F106" s="36">
        <v>9544</v>
      </c>
      <c r="G106" s="28">
        <v>1.4</v>
      </c>
      <c r="H106" s="30">
        <f t="shared" ref="H106:H117" si="11">H105</f>
        <v>22277.548125633231</v>
      </c>
      <c r="I106" s="30">
        <f t="shared" ref="I106:I117" si="12">I105</f>
        <v>0.11087396090766119</v>
      </c>
      <c r="J106" s="34">
        <f t="shared" si="8"/>
        <v>6.9677122632773333E-6</v>
      </c>
      <c r="K106" s="30">
        <f t="shared" si="9"/>
        <v>208761.6384</v>
      </c>
      <c r="L106" s="30">
        <f t="shared" si="10"/>
        <v>1.4545910279815482</v>
      </c>
      <c r="M106" s="26"/>
      <c r="N106" s="26"/>
    </row>
    <row r="107" spans="1:14" x14ac:dyDescent="0.25">
      <c r="A107" s="59" t="s">
        <v>6</v>
      </c>
      <c r="B107" s="59"/>
      <c r="C107" s="59"/>
      <c r="D107" s="59"/>
      <c r="E107" s="59"/>
      <c r="F107" s="36">
        <v>9544</v>
      </c>
      <c r="G107" s="28">
        <v>7.62</v>
      </c>
      <c r="H107" s="30">
        <f t="shared" si="11"/>
        <v>22277.548125633231</v>
      </c>
      <c r="I107" s="30">
        <f t="shared" si="12"/>
        <v>0.11087396090766119</v>
      </c>
      <c r="J107" s="34">
        <f t="shared" si="8"/>
        <v>3.7924262461552354E-5</v>
      </c>
      <c r="K107" s="30">
        <f t="shared" si="9"/>
        <v>1136259.7747200001</v>
      </c>
      <c r="L107" s="30">
        <f t="shared" si="10"/>
        <v>43.091813920985636</v>
      </c>
      <c r="M107" s="26"/>
      <c r="N107" s="26"/>
    </row>
    <row r="108" spans="1:14" x14ac:dyDescent="0.25">
      <c r="A108" s="59" t="s">
        <v>107</v>
      </c>
      <c r="B108" s="59"/>
      <c r="C108" s="59"/>
      <c r="D108" s="59"/>
      <c r="E108" s="59"/>
      <c r="F108" s="36">
        <v>9743.85</v>
      </c>
      <c r="G108" s="28">
        <v>0.9</v>
      </c>
      <c r="H108" s="30">
        <f t="shared" si="11"/>
        <v>22277.548125633231</v>
      </c>
      <c r="I108" s="30">
        <f t="shared" si="12"/>
        <v>0.11087396090766119</v>
      </c>
      <c r="J108" s="34">
        <f t="shared" si="8"/>
        <v>4.4792435978211433E-6</v>
      </c>
      <c r="K108" s="30">
        <f t="shared" si="9"/>
        <v>137014.12116000001</v>
      </c>
      <c r="L108" s="30">
        <f t="shared" si="10"/>
        <v>0.61371962501702049</v>
      </c>
      <c r="M108" s="26"/>
      <c r="N108" s="26"/>
    </row>
    <row r="109" spans="1:14" x14ac:dyDescent="0.25">
      <c r="A109" s="59" t="s">
        <v>108</v>
      </c>
      <c r="B109" s="59"/>
      <c r="C109" s="59"/>
      <c r="D109" s="59"/>
      <c r="E109" s="59"/>
      <c r="F109" s="36">
        <v>9544</v>
      </c>
      <c r="G109" s="28">
        <v>1.9</v>
      </c>
      <c r="H109" s="30">
        <f t="shared" si="11"/>
        <v>22277.548125633231</v>
      </c>
      <c r="I109" s="30">
        <f t="shared" si="12"/>
        <v>0.11087396090766119</v>
      </c>
      <c r="J109" s="34">
        <f t="shared" si="8"/>
        <v>9.4561809287335251E-6</v>
      </c>
      <c r="K109" s="30">
        <f t="shared" si="9"/>
        <v>283319.3664</v>
      </c>
      <c r="L109" s="30">
        <f t="shared" si="10"/>
        <v>2.6791191892925457</v>
      </c>
      <c r="M109" s="26"/>
      <c r="N109" s="26"/>
    </row>
    <row r="110" spans="1:14" x14ac:dyDescent="0.25">
      <c r="A110" s="59" t="s">
        <v>109</v>
      </c>
      <c r="B110" s="59"/>
      <c r="C110" s="59"/>
      <c r="D110" s="59"/>
      <c r="E110" s="59"/>
      <c r="F110" s="36">
        <v>9544</v>
      </c>
      <c r="G110" s="28">
        <v>0.9</v>
      </c>
      <c r="H110" s="30">
        <f t="shared" si="11"/>
        <v>22277.548125633231</v>
      </c>
      <c r="I110" s="30">
        <f t="shared" si="12"/>
        <v>0.11087396090766119</v>
      </c>
      <c r="J110" s="34">
        <f t="shared" si="8"/>
        <v>4.4792435978211433E-6</v>
      </c>
      <c r="K110" s="30">
        <f t="shared" si="9"/>
        <v>134203.91040000002</v>
      </c>
      <c r="L110" s="30">
        <f t="shared" si="10"/>
        <v>0.60113200646176246</v>
      </c>
      <c r="M110" s="26"/>
      <c r="N110" s="26"/>
    </row>
    <row r="111" spans="1:14" x14ac:dyDescent="0.25">
      <c r="A111" s="59" t="s">
        <v>8</v>
      </c>
      <c r="B111" s="59"/>
      <c r="C111" s="59"/>
      <c r="D111" s="59"/>
      <c r="E111" s="59"/>
      <c r="F111" s="36">
        <v>9544</v>
      </c>
      <c r="G111" s="28">
        <v>1.9</v>
      </c>
      <c r="H111" s="30">
        <f t="shared" si="11"/>
        <v>22277.548125633231</v>
      </c>
      <c r="I111" s="30">
        <f t="shared" si="12"/>
        <v>0.11087396090766119</v>
      </c>
      <c r="J111" s="34">
        <f t="shared" si="8"/>
        <v>9.4561809287335251E-6</v>
      </c>
      <c r="K111" s="30">
        <f t="shared" si="9"/>
        <v>283319.3664</v>
      </c>
      <c r="L111" s="30">
        <f t="shared" si="10"/>
        <v>2.6791191892925457</v>
      </c>
      <c r="M111" s="26"/>
      <c r="N111" s="26"/>
    </row>
    <row r="112" spans="1:14" x14ac:dyDescent="0.25">
      <c r="A112" s="59" t="s">
        <v>7</v>
      </c>
      <c r="B112" s="59"/>
      <c r="C112" s="59"/>
      <c r="D112" s="59"/>
      <c r="E112" s="59"/>
      <c r="F112" s="36">
        <v>9544</v>
      </c>
      <c r="G112" s="28">
        <v>7.9</v>
      </c>
      <c r="H112" s="30">
        <f t="shared" si="11"/>
        <v>22277.548125633231</v>
      </c>
      <c r="I112" s="30">
        <f t="shared" si="12"/>
        <v>0.11087396090766119</v>
      </c>
      <c r="J112" s="34">
        <f t="shared" si="8"/>
        <v>3.9317804914207819E-5</v>
      </c>
      <c r="K112" s="30">
        <f t="shared" si="9"/>
        <v>1178012.1024000002</v>
      </c>
      <c r="L112" s="30">
        <f t="shared" si="10"/>
        <v>46.316850028739012</v>
      </c>
      <c r="M112" s="26"/>
      <c r="N112" s="26"/>
    </row>
    <row r="113" spans="1:14" x14ac:dyDescent="0.25">
      <c r="A113" s="59" t="s">
        <v>110</v>
      </c>
      <c r="B113" s="59"/>
      <c r="C113" s="59"/>
      <c r="D113" s="59"/>
      <c r="E113" s="59"/>
      <c r="F113" s="36">
        <v>14979.45</v>
      </c>
      <c r="G113" s="28">
        <v>0.1</v>
      </c>
      <c r="H113" s="30">
        <f t="shared" si="11"/>
        <v>22277.548125633231</v>
      </c>
      <c r="I113" s="30">
        <f t="shared" si="12"/>
        <v>0.11087396090766119</v>
      </c>
      <c r="J113" s="34">
        <f t="shared" si="8"/>
        <v>4.976937330912382E-7</v>
      </c>
      <c r="K113" s="30">
        <f t="shared" si="9"/>
        <v>23403.892680000004</v>
      </c>
      <c r="L113" s="30">
        <f t="shared" si="10"/>
        <v>1.1647970716775907E-2</v>
      </c>
      <c r="M113" s="26"/>
      <c r="N113" s="26"/>
    </row>
    <row r="114" spans="1:14" x14ac:dyDescent="0.25">
      <c r="A114" s="56" t="s">
        <v>111</v>
      </c>
      <c r="B114" s="57"/>
      <c r="C114" s="57"/>
      <c r="D114" s="57"/>
      <c r="E114" s="58"/>
      <c r="F114" s="36">
        <v>9544</v>
      </c>
      <c r="G114" s="28">
        <v>0.9</v>
      </c>
      <c r="H114" s="30">
        <f t="shared" si="11"/>
        <v>22277.548125633231</v>
      </c>
      <c r="I114" s="30">
        <f t="shared" si="12"/>
        <v>0.11087396090766119</v>
      </c>
      <c r="J114" s="34">
        <f t="shared" si="8"/>
        <v>4.4792435978211433E-6</v>
      </c>
      <c r="K114" s="30">
        <f t="shared" si="9"/>
        <v>134203.91040000002</v>
      </c>
      <c r="L114" s="30">
        <f t="shared" si="10"/>
        <v>0.60113200646176246</v>
      </c>
      <c r="M114" s="26"/>
      <c r="N114" s="26"/>
    </row>
    <row r="115" spans="1:14" x14ac:dyDescent="0.25">
      <c r="A115" s="56" t="s">
        <v>90</v>
      </c>
      <c r="B115" s="57"/>
      <c r="C115" s="57"/>
      <c r="D115" s="57"/>
      <c r="E115" s="58"/>
      <c r="F115" s="36">
        <v>9544</v>
      </c>
      <c r="G115" s="28">
        <v>0.88</v>
      </c>
      <c r="H115" s="30">
        <f t="shared" si="11"/>
        <v>22277.548125633231</v>
      </c>
      <c r="I115" s="30">
        <f t="shared" si="12"/>
        <v>0.11087396090766119</v>
      </c>
      <c r="J115" s="34">
        <f t="shared" si="8"/>
        <v>4.3797048512028963E-6</v>
      </c>
      <c r="K115" s="30">
        <f t="shared" si="9"/>
        <v>131221.60127999997</v>
      </c>
      <c r="L115" s="30">
        <f t="shared" si="10"/>
        <v>0.57471188370862802</v>
      </c>
      <c r="M115" s="26"/>
      <c r="N115" s="26"/>
    </row>
    <row r="116" spans="1:14" ht="29.25" customHeight="1" x14ac:dyDescent="0.25">
      <c r="A116" s="56" t="s">
        <v>164</v>
      </c>
      <c r="B116" s="57"/>
      <c r="C116" s="57"/>
      <c r="D116" s="57"/>
      <c r="E116" s="58"/>
      <c r="F116" s="36">
        <v>9544</v>
      </c>
      <c r="G116" s="28">
        <v>1.9</v>
      </c>
      <c r="H116" s="30">
        <f t="shared" si="11"/>
        <v>22277.548125633231</v>
      </c>
      <c r="I116" s="30">
        <f t="shared" si="12"/>
        <v>0.11087396090766119</v>
      </c>
      <c r="J116" s="34">
        <f t="shared" si="8"/>
        <v>9.4561809287335251E-6</v>
      </c>
      <c r="K116" s="30">
        <f t="shared" si="9"/>
        <v>283319.3664</v>
      </c>
      <c r="L116" s="30">
        <f t="shared" si="10"/>
        <v>2.6791191892925457</v>
      </c>
      <c r="M116" s="26"/>
      <c r="N116" s="26"/>
    </row>
    <row r="117" spans="1:14" x14ac:dyDescent="0.25">
      <c r="A117" s="56" t="s">
        <v>113</v>
      </c>
      <c r="B117" s="57"/>
      <c r="C117" s="57"/>
      <c r="D117" s="57"/>
      <c r="E117" s="58"/>
      <c r="F117" s="36">
        <v>9743.85</v>
      </c>
      <c r="G117" s="28">
        <v>0.9</v>
      </c>
      <c r="H117" s="30">
        <f t="shared" si="11"/>
        <v>22277.548125633231</v>
      </c>
      <c r="I117" s="30">
        <f t="shared" si="12"/>
        <v>0.11087396090766119</v>
      </c>
      <c r="J117" s="34">
        <f t="shared" si="8"/>
        <v>4.4792435978211433E-6</v>
      </c>
      <c r="K117" s="30">
        <f t="shared" si="9"/>
        <v>137014.12116000001</v>
      </c>
      <c r="L117" s="30">
        <f t="shared" si="10"/>
        <v>0.61371962501702049</v>
      </c>
      <c r="M117" s="26"/>
      <c r="N117" s="26"/>
    </row>
    <row r="118" spans="1:14" ht="30" customHeight="1" x14ac:dyDescent="0.25">
      <c r="A118" s="56" t="s">
        <v>114</v>
      </c>
      <c r="B118" s="57"/>
      <c r="C118" s="57"/>
      <c r="D118" s="57"/>
      <c r="E118" s="58"/>
      <c r="F118" s="30">
        <v>14979.45</v>
      </c>
      <c r="G118" s="28">
        <v>0.9</v>
      </c>
      <c r="H118" s="30">
        <f>L64</f>
        <v>22277.548125633231</v>
      </c>
      <c r="I118" s="30">
        <f>J59</f>
        <v>0.11087396090766119</v>
      </c>
      <c r="J118" s="34">
        <f t="shared" si="8"/>
        <v>4.4792435978211433E-6</v>
      </c>
      <c r="K118" s="30">
        <f t="shared" si="9"/>
        <v>210635.03412</v>
      </c>
      <c r="L118" s="30">
        <f t="shared" si="10"/>
        <v>0.94348562805884806</v>
      </c>
      <c r="M118" s="26"/>
      <c r="N118" s="26"/>
    </row>
    <row r="119" spans="1:14" x14ac:dyDescent="0.25">
      <c r="A119" s="56" t="s">
        <v>3</v>
      </c>
      <c r="B119" s="57"/>
      <c r="C119" s="57"/>
      <c r="D119" s="57"/>
      <c r="E119" s="58"/>
      <c r="F119" s="36">
        <v>20895.13</v>
      </c>
      <c r="G119" s="28">
        <v>0.1</v>
      </c>
      <c r="H119" s="30">
        <f>L64</f>
        <v>22277.548125633231</v>
      </c>
      <c r="I119" s="30">
        <f>J59</f>
        <v>0.11087396090766119</v>
      </c>
      <c r="J119" s="34">
        <f>G119/H119*I119</f>
        <v>4.976937330912382E-7</v>
      </c>
      <c r="K119" s="30">
        <f t="shared" si="9"/>
        <v>32646.551112000005</v>
      </c>
      <c r="L119" s="30">
        <f t="shared" si="10"/>
        <v>1.6247983895485197E-2</v>
      </c>
      <c r="M119" s="26"/>
      <c r="N119" s="26"/>
    </row>
    <row r="120" spans="1:14" x14ac:dyDescent="0.25">
      <c r="A120" s="55" t="s">
        <v>89</v>
      </c>
      <c r="B120" s="55"/>
      <c r="C120" s="55"/>
      <c r="D120" s="55"/>
      <c r="E120" s="55"/>
      <c r="F120" s="27">
        <v>9544</v>
      </c>
      <c r="G120" s="27">
        <v>0.5</v>
      </c>
      <c r="H120" s="30">
        <f>L64</f>
        <v>22277.548125633231</v>
      </c>
      <c r="I120" s="30">
        <f>J59</f>
        <v>0.11087396090766119</v>
      </c>
      <c r="J120" s="34">
        <f>G120/H120*I120</f>
        <v>2.4884686654561909E-6</v>
      </c>
      <c r="K120" s="30">
        <f t="shared" si="9"/>
        <v>74557.728000000003</v>
      </c>
      <c r="L120" s="30">
        <f t="shared" si="10"/>
        <v>0.18553456989560568</v>
      </c>
      <c r="M120" s="26"/>
      <c r="N120" s="26"/>
    </row>
    <row r="121" spans="1:14" x14ac:dyDescent="0.25">
      <c r="A121" s="56"/>
      <c r="B121" s="57"/>
      <c r="C121" s="57"/>
      <c r="D121" s="57"/>
      <c r="E121" s="58"/>
      <c r="F121" s="37"/>
      <c r="G121" s="27">
        <f>SUM(G97:G120)</f>
        <v>36.799999999999997</v>
      </c>
      <c r="H121" s="30"/>
      <c r="I121" s="30"/>
      <c r="J121" s="34"/>
      <c r="K121" s="30"/>
      <c r="L121" s="30"/>
      <c r="M121" s="26"/>
      <c r="N121" s="26"/>
    </row>
    <row r="122" spans="1:14" x14ac:dyDescent="0.25">
      <c r="A122" s="60" t="s">
        <v>61</v>
      </c>
      <c r="B122" s="61"/>
      <c r="C122" s="61"/>
      <c r="D122" s="61"/>
      <c r="E122" s="61"/>
      <c r="F122" s="61"/>
      <c r="G122" s="61"/>
      <c r="H122" s="61"/>
      <c r="I122" s="61"/>
      <c r="J122" s="61"/>
      <c r="K122" s="62"/>
      <c r="L122" s="30">
        <f>SUM(L97:L121)</f>
        <v>110.33437259842214</v>
      </c>
      <c r="M122" s="26"/>
      <c r="N122" s="26"/>
    </row>
    <row r="123" spans="1:14" x14ac:dyDescent="0.25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</row>
    <row r="124" spans="1:14" x14ac:dyDescent="0.25">
      <c r="A124" s="64" t="s">
        <v>62</v>
      </c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  <c r="M124" s="26"/>
      <c r="N124" s="26"/>
    </row>
    <row r="125" spans="1:14" x14ac:dyDescent="0.25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</row>
    <row r="126" spans="1:14" ht="60" x14ac:dyDescent="0.25">
      <c r="A126" s="66" t="s">
        <v>63</v>
      </c>
      <c r="B126" s="66"/>
      <c r="C126" s="66"/>
      <c r="D126" s="66"/>
      <c r="E126" s="66"/>
      <c r="F126" s="29" t="s">
        <v>20</v>
      </c>
      <c r="G126" s="29" t="s">
        <v>31</v>
      </c>
      <c r="H126" s="29" t="s">
        <v>32</v>
      </c>
      <c r="I126" s="29" t="s">
        <v>33</v>
      </c>
      <c r="J126" s="29" t="s">
        <v>34</v>
      </c>
      <c r="K126" s="29" t="s">
        <v>35</v>
      </c>
      <c r="L126" s="29" t="s">
        <v>17</v>
      </c>
      <c r="M126" s="26"/>
      <c r="N126" s="26"/>
    </row>
    <row r="127" spans="1:14" x14ac:dyDescent="0.25">
      <c r="A127" s="55" t="s">
        <v>187</v>
      </c>
      <c r="B127" s="55"/>
      <c r="C127" s="55"/>
      <c r="D127" s="55"/>
      <c r="E127" s="55"/>
      <c r="F127" s="27" t="s">
        <v>66</v>
      </c>
      <c r="G127" s="27">
        <v>0.9</v>
      </c>
      <c r="H127" s="30">
        <f>L64</f>
        <v>22277.548125633231</v>
      </c>
      <c r="I127" s="30">
        <f>J59</f>
        <v>0.11087396090766119</v>
      </c>
      <c r="J127" s="40">
        <f>G127/H127*I127</f>
        <v>4.4792435978211433E-6</v>
      </c>
      <c r="K127" s="30">
        <v>58040</v>
      </c>
      <c r="L127" s="30">
        <f>J127*K127</f>
        <v>0.25997529841753914</v>
      </c>
      <c r="M127" s="26"/>
      <c r="N127" s="26"/>
    </row>
    <row r="128" spans="1:14" x14ac:dyDescent="0.25">
      <c r="A128" s="52" t="s">
        <v>117</v>
      </c>
      <c r="B128" s="53"/>
      <c r="C128" s="53"/>
      <c r="D128" s="53"/>
      <c r="E128" s="54"/>
      <c r="F128" s="27" t="s">
        <v>66</v>
      </c>
      <c r="G128" s="27">
        <v>1304.8</v>
      </c>
      <c r="H128" s="30">
        <f>H127</f>
        <v>22277.548125633231</v>
      </c>
      <c r="I128" s="30">
        <f>I127</f>
        <v>0.11087396090766119</v>
      </c>
      <c r="J128" s="40">
        <f>G128/H128*I128</f>
        <v>6.4939078293744755E-3</v>
      </c>
      <c r="K128" s="30">
        <v>31</v>
      </c>
      <c r="L128" s="30">
        <f>J128*K128</f>
        <v>0.20131114271060874</v>
      </c>
      <c r="M128" s="26"/>
      <c r="N128" s="26"/>
    </row>
    <row r="129" spans="1:14" ht="16.5" customHeight="1" x14ac:dyDescent="0.25">
      <c r="A129" s="55"/>
      <c r="B129" s="55"/>
      <c r="C129" s="55"/>
      <c r="D129" s="55"/>
      <c r="E129" s="55"/>
      <c r="F129" s="27" t="s">
        <v>66</v>
      </c>
      <c r="G129" s="27"/>
      <c r="H129" s="30">
        <f>L64</f>
        <v>22277.548125633231</v>
      </c>
      <c r="I129" s="30">
        <f>J59</f>
        <v>0.11087396090766119</v>
      </c>
      <c r="J129" s="27">
        <f>G129/H129*I129</f>
        <v>0</v>
      </c>
      <c r="K129" s="30">
        <v>42.82</v>
      </c>
      <c r="L129" s="30">
        <f>J129*K129</f>
        <v>0</v>
      </c>
      <c r="M129" s="26"/>
      <c r="N129" s="26"/>
    </row>
    <row r="130" spans="1:14" x14ac:dyDescent="0.25">
      <c r="A130" s="60" t="s">
        <v>67</v>
      </c>
      <c r="B130" s="61"/>
      <c r="C130" s="61"/>
      <c r="D130" s="61"/>
      <c r="E130" s="61"/>
      <c r="F130" s="61"/>
      <c r="G130" s="61"/>
      <c r="H130" s="61"/>
      <c r="I130" s="61"/>
      <c r="J130" s="61"/>
      <c r="K130" s="62"/>
      <c r="L130" s="30">
        <f>SUM(L127:L129)</f>
        <v>0.46128644112814787</v>
      </c>
      <c r="M130" s="26"/>
      <c r="N130" s="26"/>
    </row>
    <row r="131" spans="1:14" x14ac:dyDescent="0.25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</row>
    <row r="132" spans="1:14" x14ac:dyDescent="0.25">
      <c r="A132" s="64" t="s">
        <v>68</v>
      </c>
      <c r="B132" s="64"/>
      <c r="C132" s="64"/>
      <c r="D132" s="64"/>
      <c r="E132" s="64"/>
      <c r="F132" s="64"/>
      <c r="G132" s="64"/>
      <c r="H132" s="64"/>
      <c r="I132" s="64"/>
      <c r="J132" s="64"/>
      <c r="K132" s="64"/>
      <c r="L132" s="64"/>
      <c r="M132" s="26"/>
      <c r="N132" s="26"/>
    </row>
    <row r="133" spans="1:14" x14ac:dyDescent="0.25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</row>
    <row r="134" spans="1:14" x14ac:dyDescent="0.25">
      <c r="A134" s="63" t="s">
        <v>69</v>
      </c>
      <c r="B134" s="63"/>
      <c r="C134" s="63"/>
      <c r="D134" s="70" t="s">
        <v>70</v>
      </c>
      <c r="E134" s="71"/>
      <c r="F134" s="71"/>
      <c r="G134" s="71"/>
      <c r="H134" s="71"/>
      <c r="I134" s="71"/>
      <c r="J134" s="72"/>
      <c r="K134" s="63" t="s">
        <v>81</v>
      </c>
      <c r="L134" s="63"/>
      <c r="M134" s="26"/>
      <c r="N134" s="26"/>
    </row>
    <row r="135" spans="1:14" ht="30" x14ac:dyDescent="0.25">
      <c r="A135" s="27" t="s">
        <v>71</v>
      </c>
      <c r="B135" s="29" t="s">
        <v>72</v>
      </c>
      <c r="C135" s="27" t="s">
        <v>73</v>
      </c>
      <c r="D135" s="27" t="s">
        <v>74</v>
      </c>
      <c r="E135" s="27" t="s">
        <v>75</v>
      </c>
      <c r="F135" s="27" t="s">
        <v>76</v>
      </c>
      <c r="G135" s="27" t="s">
        <v>77</v>
      </c>
      <c r="H135" s="27" t="s">
        <v>78</v>
      </c>
      <c r="I135" s="27" t="s">
        <v>79</v>
      </c>
      <c r="J135" s="27" t="s">
        <v>80</v>
      </c>
      <c r="K135" s="63"/>
      <c r="L135" s="63"/>
      <c r="M135" s="26"/>
      <c r="N135" s="26"/>
    </row>
    <row r="136" spans="1:14" x14ac:dyDescent="0.25">
      <c r="A136" s="30">
        <f>L59</f>
        <v>57.48856240844755</v>
      </c>
      <c r="B136" s="30">
        <v>0</v>
      </c>
      <c r="C136" s="30"/>
      <c r="D136" s="30">
        <f>L71</f>
        <v>7.9828069256283039</v>
      </c>
      <c r="E136" s="30">
        <f>L81</f>
        <v>0.51480089209243562</v>
      </c>
      <c r="F136" s="30">
        <f>L88</f>
        <v>0.31317875848499255</v>
      </c>
      <c r="G136" s="30">
        <f>M92</f>
        <v>0.17857251143313627</v>
      </c>
      <c r="H136" s="27">
        <v>0</v>
      </c>
      <c r="I136" s="30">
        <f>L122</f>
        <v>110.33437259842214</v>
      </c>
      <c r="J136" s="30">
        <f>L130</f>
        <v>0.46128644112814787</v>
      </c>
      <c r="K136" s="68">
        <f>SUM(A136:J136)</f>
        <v>177.27358053563671</v>
      </c>
      <c r="L136" s="69"/>
      <c r="M136" s="26"/>
      <c r="N136" s="26"/>
    </row>
    <row r="137" spans="1:14" x14ac:dyDescent="0.25">
      <c r="A137" s="26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</row>
    <row r="138" spans="1:14" ht="15.75" x14ac:dyDescent="0.25">
      <c r="A138" s="41" t="s">
        <v>178</v>
      </c>
      <c r="B138" s="43"/>
      <c r="C138" s="43"/>
      <c r="D138" s="43"/>
      <c r="E138" s="43"/>
      <c r="F138" s="47" t="s">
        <v>188</v>
      </c>
      <c r="G138" s="48"/>
      <c r="H138" s="48"/>
      <c r="I138" s="26"/>
      <c r="J138" s="26"/>
      <c r="K138" s="26"/>
      <c r="L138" s="26"/>
      <c r="M138" s="26"/>
      <c r="N138" s="26"/>
    </row>
    <row r="139" spans="1:14" hidden="1" x14ac:dyDescent="0.25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</row>
    <row r="140" spans="1:14" hidden="1" x14ac:dyDescent="0.25">
      <c r="A140" s="25" t="s">
        <v>148</v>
      </c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</row>
    <row r="141" spans="1:14" hidden="1" x14ac:dyDescent="0.25">
      <c r="A141" s="25" t="s">
        <v>149</v>
      </c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</row>
    <row r="142" spans="1:14" hidden="1" x14ac:dyDescent="0.25">
      <c r="A142" s="25" t="s">
        <v>150</v>
      </c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</row>
    <row r="143" spans="1:14" hidden="1" x14ac:dyDescent="0.25">
      <c r="A143" s="25" t="s">
        <v>158</v>
      </c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</row>
    <row r="144" spans="1:14" hidden="1" x14ac:dyDescent="0.25">
      <c r="A144" s="25" t="s">
        <v>159</v>
      </c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</row>
    <row r="145" spans="1:14" hidden="1" x14ac:dyDescent="0.25">
      <c r="A145" s="25" t="s">
        <v>115</v>
      </c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</row>
    <row r="146" spans="1:14" hidden="1" x14ac:dyDescent="0.25">
      <c r="A146" s="63" t="s">
        <v>0</v>
      </c>
      <c r="B146" s="63"/>
      <c r="C146" s="63"/>
      <c r="D146" s="63"/>
      <c r="E146" s="63"/>
      <c r="F146" s="27" t="s">
        <v>1</v>
      </c>
      <c r="G146" s="63" t="s">
        <v>2</v>
      </c>
      <c r="H146" s="63"/>
      <c r="I146" s="63"/>
      <c r="J146" s="63"/>
      <c r="K146" s="63"/>
      <c r="L146" s="27" t="s">
        <v>1</v>
      </c>
      <c r="M146" s="26"/>
      <c r="N146" s="26"/>
    </row>
    <row r="147" spans="1:14" hidden="1" x14ac:dyDescent="0.25">
      <c r="A147" s="55" t="s">
        <v>103</v>
      </c>
      <c r="B147" s="55"/>
      <c r="C147" s="55"/>
      <c r="D147" s="55"/>
      <c r="E147" s="55"/>
      <c r="F147" s="27">
        <v>1</v>
      </c>
      <c r="G147" s="55" t="s">
        <v>4</v>
      </c>
      <c r="H147" s="55"/>
      <c r="I147" s="55"/>
      <c r="J147" s="55"/>
      <c r="K147" s="55"/>
      <c r="L147" s="27">
        <v>1</v>
      </c>
      <c r="M147" s="26"/>
      <c r="N147" s="26"/>
    </row>
    <row r="148" spans="1:14" hidden="1" x14ac:dyDescent="0.25">
      <c r="A148" s="56" t="s">
        <v>94</v>
      </c>
      <c r="B148" s="57"/>
      <c r="C148" s="57"/>
      <c r="D148" s="57"/>
      <c r="E148" s="58"/>
      <c r="F148" s="27">
        <v>1.5</v>
      </c>
      <c r="G148" s="55" t="s">
        <v>106</v>
      </c>
      <c r="H148" s="55"/>
      <c r="I148" s="55"/>
      <c r="J148" s="55"/>
      <c r="K148" s="55"/>
      <c r="L148" s="27">
        <v>1</v>
      </c>
      <c r="M148" s="26"/>
      <c r="N148" s="26"/>
    </row>
    <row r="149" spans="1:14" hidden="1" x14ac:dyDescent="0.25">
      <c r="A149" s="55" t="s">
        <v>95</v>
      </c>
      <c r="B149" s="55"/>
      <c r="C149" s="55"/>
      <c r="D149" s="55"/>
      <c r="E149" s="55"/>
      <c r="F149" s="27">
        <v>1</v>
      </c>
      <c r="G149" s="55" t="s">
        <v>93</v>
      </c>
      <c r="H149" s="55"/>
      <c r="I149" s="55"/>
      <c r="J149" s="55"/>
      <c r="K149" s="55"/>
      <c r="L149" s="27">
        <v>1</v>
      </c>
      <c r="M149" s="26"/>
      <c r="N149" s="26"/>
    </row>
    <row r="150" spans="1:14" hidden="1" x14ac:dyDescent="0.25">
      <c r="A150" s="55" t="s">
        <v>96</v>
      </c>
      <c r="B150" s="55"/>
      <c r="C150" s="55"/>
      <c r="D150" s="55"/>
      <c r="E150" s="55"/>
      <c r="F150" s="27">
        <v>1</v>
      </c>
      <c r="G150" s="55" t="s">
        <v>97</v>
      </c>
      <c r="H150" s="55"/>
      <c r="I150" s="55"/>
      <c r="J150" s="55"/>
      <c r="K150" s="55"/>
      <c r="L150" s="27">
        <v>1</v>
      </c>
      <c r="M150" s="26"/>
      <c r="N150" s="26"/>
    </row>
    <row r="151" spans="1:14" hidden="1" x14ac:dyDescent="0.25">
      <c r="A151" s="55" t="s">
        <v>99</v>
      </c>
      <c r="B151" s="55"/>
      <c r="C151" s="55"/>
      <c r="D151" s="55"/>
      <c r="E151" s="55"/>
      <c r="F151" s="27">
        <v>3</v>
      </c>
      <c r="G151" s="55" t="s">
        <v>98</v>
      </c>
      <c r="H151" s="55"/>
      <c r="I151" s="55"/>
      <c r="J151" s="55"/>
      <c r="K151" s="55"/>
      <c r="L151" s="27">
        <v>1</v>
      </c>
      <c r="M151" s="26"/>
      <c r="N151" s="26"/>
    </row>
    <row r="152" spans="1:14" hidden="1" x14ac:dyDescent="0.25">
      <c r="A152" s="55" t="s">
        <v>100</v>
      </c>
      <c r="B152" s="55"/>
      <c r="C152" s="55"/>
      <c r="D152" s="55"/>
      <c r="E152" s="55"/>
      <c r="F152" s="27">
        <v>1</v>
      </c>
      <c r="G152" s="55" t="s">
        <v>102</v>
      </c>
      <c r="H152" s="55"/>
      <c r="I152" s="55"/>
      <c r="J152" s="55"/>
      <c r="K152" s="55"/>
      <c r="L152" s="27">
        <v>1</v>
      </c>
      <c r="M152" s="26"/>
      <c r="N152" s="26"/>
    </row>
    <row r="153" spans="1:14" hidden="1" x14ac:dyDescent="0.25">
      <c r="A153" s="55" t="s">
        <v>101</v>
      </c>
      <c r="B153" s="55"/>
      <c r="C153" s="55"/>
      <c r="D153" s="55"/>
      <c r="E153" s="55"/>
      <c r="F153" s="27">
        <v>3</v>
      </c>
      <c r="G153" s="55" t="s">
        <v>88</v>
      </c>
      <c r="H153" s="55"/>
      <c r="I153" s="55"/>
      <c r="J153" s="55"/>
      <c r="K153" s="55"/>
      <c r="L153" s="27">
        <v>1</v>
      </c>
      <c r="M153" s="26"/>
      <c r="N153" s="26"/>
    </row>
    <row r="154" spans="1:14" hidden="1" x14ac:dyDescent="0.25">
      <c r="A154" s="55" t="s">
        <v>89</v>
      </c>
      <c r="B154" s="55"/>
      <c r="C154" s="55"/>
      <c r="D154" s="55"/>
      <c r="E154" s="55"/>
      <c r="F154" s="27">
        <v>6.5</v>
      </c>
      <c r="G154" s="55" t="s">
        <v>104</v>
      </c>
      <c r="H154" s="55"/>
      <c r="I154" s="55"/>
      <c r="J154" s="55"/>
      <c r="K154" s="55"/>
      <c r="L154" s="28">
        <v>1</v>
      </c>
      <c r="M154" s="26"/>
      <c r="N154" s="26"/>
    </row>
    <row r="155" spans="1:14" hidden="1" x14ac:dyDescent="0.25">
      <c r="A155" s="55"/>
      <c r="B155" s="55"/>
      <c r="C155" s="55"/>
      <c r="D155" s="55"/>
      <c r="E155" s="55"/>
      <c r="F155" s="27"/>
      <c r="G155" s="56" t="s">
        <v>105</v>
      </c>
      <c r="H155" s="57"/>
      <c r="I155" s="57"/>
      <c r="J155" s="57"/>
      <c r="K155" s="58"/>
      <c r="L155" s="28">
        <v>1</v>
      </c>
      <c r="M155" s="26"/>
      <c r="N155" s="26"/>
    </row>
    <row r="156" spans="1:14" hidden="1" x14ac:dyDescent="0.25">
      <c r="A156" s="55"/>
      <c r="B156" s="55"/>
      <c r="C156" s="55"/>
      <c r="D156" s="55"/>
      <c r="E156" s="55"/>
      <c r="F156" s="27"/>
      <c r="G156" s="59" t="s">
        <v>5</v>
      </c>
      <c r="H156" s="59"/>
      <c r="I156" s="59"/>
      <c r="J156" s="59"/>
      <c r="K156" s="59"/>
      <c r="L156" s="28">
        <v>1.5</v>
      </c>
      <c r="M156" s="26"/>
      <c r="N156" s="26"/>
    </row>
    <row r="157" spans="1:14" hidden="1" x14ac:dyDescent="0.25">
      <c r="A157" s="55"/>
      <c r="B157" s="55"/>
      <c r="C157" s="55"/>
      <c r="D157" s="55"/>
      <c r="E157" s="55"/>
      <c r="F157" s="27"/>
      <c r="G157" s="59" t="s">
        <v>6</v>
      </c>
      <c r="H157" s="59"/>
      <c r="I157" s="59"/>
      <c r="J157" s="59"/>
      <c r="K157" s="59"/>
      <c r="L157" s="28">
        <v>9</v>
      </c>
      <c r="M157" s="26"/>
      <c r="N157" s="26"/>
    </row>
    <row r="158" spans="1:14" hidden="1" x14ac:dyDescent="0.25">
      <c r="A158" s="55"/>
      <c r="B158" s="55"/>
      <c r="C158" s="55"/>
      <c r="D158" s="55"/>
      <c r="E158" s="55"/>
      <c r="F158" s="27"/>
      <c r="G158" s="59" t="s">
        <v>107</v>
      </c>
      <c r="H158" s="59"/>
      <c r="I158" s="59"/>
      <c r="J158" s="59"/>
      <c r="K158" s="59"/>
      <c r="L158" s="28">
        <v>1</v>
      </c>
      <c r="M158" s="26"/>
      <c r="N158" s="26"/>
    </row>
    <row r="159" spans="1:14" hidden="1" x14ac:dyDescent="0.25">
      <c r="A159" s="55"/>
      <c r="B159" s="55"/>
      <c r="C159" s="55"/>
      <c r="D159" s="55"/>
      <c r="E159" s="55"/>
      <c r="F159" s="27"/>
      <c r="G159" s="59" t="s">
        <v>108</v>
      </c>
      <c r="H159" s="59"/>
      <c r="I159" s="59"/>
      <c r="J159" s="59"/>
      <c r="K159" s="59"/>
      <c r="L159" s="28">
        <v>2</v>
      </c>
      <c r="M159" s="26"/>
      <c r="N159" s="26"/>
    </row>
    <row r="160" spans="1:14" hidden="1" x14ac:dyDescent="0.25">
      <c r="A160" s="55"/>
      <c r="B160" s="55"/>
      <c r="C160" s="55"/>
      <c r="D160" s="55"/>
      <c r="E160" s="55"/>
      <c r="F160" s="27"/>
      <c r="G160" s="59" t="s">
        <v>109</v>
      </c>
      <c r="H160" s="59"/>
      <c r="I160" s="59"/>
      <c r="J160" s="59"/>
      <c r="K160" s="59"/>
      <c r="L160" s="28">
        <v>1</v>
      </c>
      <c r="M160" s="26"/>
      <c r="N160" s="26"/>
    </row>
    <row r="161" spans="1:14" hidden="1" x14ac:dyDescent="0.25">
      <c r="A161" s="55"/>
      <c r="B161" s="55"/>
      <c r="C161" s="55"/>
      <c r="D161" s="55"/>
      <c r="E161" s="55"/>
      <c r="F161" s="27"/>
      <c r="G161" s="59" t="s">
        <v>8</v>
      </c>
      <c r="H161" s="59"/>
      <c r="I161" s="59"/>
      <c r="J161" s="59"/>
      <c r="K161" s="59"/>
      <c r="L161" s="28">
        <v>8</v>
      </c>
      <c r="M161" s="26"/>
      <c r="N161" s="26"/>
    </row>
    <row r="162" spans="1:14" hidden="1" x14ac:dyDescent="0.25">
      <c r="A162" s="56"/>
      <c r="B162" s="57"/>
      <c r="C162" s="57"/>
      <c r="D162" s="57"/>
      <c r="E162" s="58"/>
      <c r="F162" s="27"/>
      <c r="G162" s="59" t="s">
        <v>7</v>
      </c>
      <c r="H162" s="59"/>
      <c r="I162" s="59"/>
      <c r="J162" s="59"/>
      <c r="K162" s="59"/>
      <c r="L162" s="28">
        <v>2</v>
      </c>
      <c r="M162" s="26"/>
      <c r="N162" s="26"/>
    </row>
    <row r="163" spans="1:14" hidden="1" x14ac:dyDescent="0.25">
      <c r="A163" s="55"/>
      <c r="B163" s="55"/>
      <c r="C163" s="55"/>
      <c r="D163" s="55"/>
      <c r="E163" s="55"/>
      <c r="F163" s="27"/>
      <c r="G163" s="59" t="s">
        <v>110</v>
      </c>
      <c r="H163" s="59"/>
      <c r="I163" s="59"/>
      <c r="J163" s="59"/>
      <c r="K163" s="59"/>
      <c r="L163" s="28">
        <v>1</v>
      </c>
      <c r="M163" s="26"/>
      <c r="N163" s="26"/>
    </row>
    <row r="164" spans="1:14" hidden="1" x14ac:dyDescent="0.25">
      <c r="A164" s="52"/>
      <c r="B164" s="53"/>
      <c r="C164" s="53"/>
      <c r="D164" s="53"/>
      <c r="E164" s="54"/>
      <c r="F164" s="27"/>
      <c r="G164" s="56" t="s">
        <v>111</v>
      </c>
      <c r="H164" s="57"/>
      <c r="I164" s="57"/>
      <c r="J164" s="57"/>
      <c r="K164" s="58"/>
      <c r="L164" s="28">
        <v>1</v>
      </c>
      <c r="M164" s="26"/>
      <c r="N164" s="26"/>
    </row>
    <row r="165" spans="1:14" hidden="1" x14ac:dyDescent="0.25">
      <c r="A165" s="52"/>
      <c r="B165" s="53"/>
      <c r="C165" s="53"/>
      <c r="D165" s="53"/>
      <c r="E165" s="54"/>
      <c r="F165" s="27"/>
      <c r="G165" s="56" t="s">
        <v>90</v>
      </c>
      <c r="H165" s="57"/>
      <c r="I165" s="57"/>
      <c r="J165" s="57"/>
      <c r="K165" s="58"/>
      <c r="L165" s="28">
        <v>1</v>
      </c>
      <c r="M165" s="26"/>
      <c r="N165" s="26"/>
    </row>
    <row r="166" spans="1:14" hidden="1" x14ac:dyDescent="0.25">
      <c r="A166" s="52"/>
      <c r="B166" s="53"/>
      <c r="C166" s="53"/>
      <c r="D166" s="53"/>
      <c r="E166" s="54"/>
      <c r="F166" s="27"/>
      <c r="G166" s="56" t="s">
        <v>112</v>
      </c>
      <c r="H166" s="57"/>
      <c r="I166" s="57"/>
      <c r="J166" s="57"/>
      <c r="K166" s="58"/>
      <c r="L166" s="28">
        <v>2</v>
      </c>
      <c r="M166" s="26"/>
      <c r="N166" s="26"/>
    </row>
    <row r="167" spans="1:14" hidden="1" x14ac:dyDescent="0.25">
      <c r="A167" s="52"/>
      <c r="B167" s="53"/>
      <c r="C167" s="53"/>
      <c r="D167" s="53"/>
      <c r="E167" s="54"/>
      <c r="F167" s="27"/>
      <c r="G167" s="56" t="s">
        <v>113</v>
      </c>
      <c r="H167" s="57"/>
      <c r="I167" s="57"/>
      <c r="J167" s="57"/>
      <c r="K167" s="58"/>
      <c r="L167" s="28">
        <v>1</v>
      </c>
      <c r="M167" s="26"/>
      <c r="N167" s="26"/>
    </row>
    <row r="168" spans="1:14" hidden="1" x14ac:dyDescent="0.25">
      <c r="A168" s="52"/>
      <c r="B168" s="53"/>
      <c r="C168" s="53"/>
      <c r="D168" s="53"/>
      <c r="E168" s="54"/>
      <c r="F168" s="27"/>
      <c r="G168" s="56" t="s">
        <v>114</v>
      </c>
      <c r="H168" s="57"/>
      <c r="I168" s="57"/>
      <c r="J168" s="57"/>
      <c r="K168" s="58"/>
      <c r="L168" s="28">
        <v>1</v>
      </c>
      <c r="M168" s="26"/>
      <c r="N168" s="26"/>
    </row>
    <row r="169" spans="1:14" hidden="1" x14ac:dyDescent="0.25">
      <c r="A169" s="52"/>
      <c r="B169" s="53"/>
      <c r="C169" s="53"/>
      <c r="D169" s="53"/>
      <c r="E169" s="54"/>
      <c r="F169" s="27"/>
      <c r="G169" s="56" t="s">
        <v>3</v>
      </c>
      <c r="H169" s="57"/>
      <c r="I169" s="57"/>
      <c r="J169" s="57"/>
      <c r="K169" s="58"/>
      <c r="L169" s="28">
        <v>1</v>
      </c>
      <c r="M169" s="26"/>
      <c r="N169" s="26"/>
    </row>
    <row r="170" spans="1:14" hidden="1" x14ac:dyDescent="0.25">
      <c r="A170" s="52"/>
      <c r="B170" s="53"/>
      <c r="C170" s="53"/>
      <c r="D170" s="53"/>
      <c r="E170" s="54"/>
      <c r="F170" s="27"/>
      <c r="G170" s="56"/>
      <c r="H170" s="57"/>
      <c r="I170" s="57"/>
      <c r="J170" s="57"/>
      <c r="K170" s="58"/>
      <c r="L170" s="28"/>
      <c r="M170" s="26"/>
      <c r="N170" s="26"/>
    </row>
    <row r="171" spans="1:14" hidden="1" x14ac:dyDescent="0.25">
      <c r="A171" s="55"/>
      <c r="B171" s="55"/>
      <c r="C171" s="55"/>
      <c r="D171" s="55"/>
      <c r="E171" s="55"/>
      <c r="F171" s="27"/>
      <c r="G171" s="59"/>
      <c r="H171" s="59"/>
      <c r="I171" s="59"/>
      <c r="J171" s="59"/>
      <c r="K171" s="59"/>
      <c r="L171" s="28"/>
      <c r="M171" s="26"/>
      <c r="N171" s="26"/>
    </row>
    <row r="172" spans="1:14" hidden="1" x14ac:dyDescent="0.25">
      <c r="A172" s="66" t="s">
        <v>9</v>
      </c>
      <c r="B172" s="66"/>
      <c r="C172" s="66"/>
      <c r="D172" s="66"/>
      <c r="E172" s="66"/>
      <c r="F172" s="27">
        <f>SUM(F147:F171)</f>
        <v>18</v>
      </c>
      <c r="G172" s="66" t="s">
        <v>9</v>
      </c>
      <c r="H172" s="66"/>
      <c r="I172" s="66"/>
      <c r="J172" s="66"/>
      <c r="K172" s="66"/>
      <c r="L172" s="27">
        <f>SUM(L147:L169)</f>
        <v>41.5</v>
      </c>
      <c r="M172" s="26"/>
      <c r="N172" s="26"/>
    </row>
    <row r="173" spans="1:14" hidden="1" x14ac:dyDescent="0.25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</row>
    <row r="174" spans="1:14" hidden="1" x14ac:dyDescent="0.25">
      <c r="A174" s="25" t="s">
        <v>151</v>
      </c>
      <c r="B174" s="26"/>
      <c r="C174" s="26"/>
      <c r="D174" s="26"/>
      <c r="E174" s="26"/>
      <c r="F174" s="26">
        <v>1500</v>
      </c>
      <c r="G174" s="26"/>
      <c r="H174" s="26"/>
      <c r="I174" s="26"/>
      <c r="J174" s="26"/>
      <c r="K174" s="26"/>
      <c r="L174" s="26"/>
      <c r="M174" s="26"/>
      <c r="N174" s="26"/>
    </row>
    <row r="175" spans="1:14" hidden="1" x14ac:dyDescent="0.25">
      <c r="A175" s="25" t="s">
        <v>152</v>
      </c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</row>
    <row r="176" spans="1:14" hidden="1" x14ac:dyDescent="0.25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</row>
    <row r="177" spans="1:14" ht="60" hidden="1" x14ac:dyDescent="0.25">
      <c r="A177" s="66" t="s">
        <v>11</v>
      </c>
      <c r="B177" s="66"/>
      <c r="C177" s="66"/>
      <c r="D177" s="66"/>
      <c r="E177" s="66"/>
      <c r="F177" s="29" t="s">
        <v>12</v>
      </c>
      <c r="G177" s="29" t="s">
        <v>1</v>
      </c>
      <c r="H177" s="29" t="s">
        <v>13</v>
      </c>
      <c r="I177" s="29" t="s">
        <v>14</v>
      </c>
      <c r="J177" s="29" t="s">
        <v>15</v>
      </c>
      <c r="K177" s="29" t="s">
        <v>16</v>
      </c>
      <c r="L177" s="29" t="s">
        <v>17</v>
      </c>
      <c r="M177" s="26"/>
      <c r="N177" s="26"/>
    </row>
    <row r="178" spans="1:14" hidden="1" x14ac:dyDescent="0.25">
      <c r="A178" s="55" t="s">
        <v>103</v>
      </c>
      <c r="B178" s="55"/>
      <c r="C178" s="55"/>
      <c r="D178" s="55"/>
      <c r="E178" s="55"/>
      <c r="F178" s="27">
        <v>11472.78</v>
      </c>
      <c r="G178" s="27">
        <v>1</v>
      </c>
      <c r="H178" s="27">
        <f>G178*1974</f>
        <v>1974</v>
      </c>
      <c r="I178" s="27">
        <f>F174</f>
        <v>1500</v>
      </c>
      <c r="J178" s="30">
        <f>H178/I178</f>
        <v>1.3160000000000001</v>
      </c>
      <c r="K178" s="30">
        <f>F178*12*1.302/H178</f>
        <v>90.80583319148937</v>
      </c>
      <c r="L178" s="30">
        <f>J178*K178</f>
        <v>119.50047648000002</v>
      </c>
      <c r="M178" s="26"/>
      <c r="N178" s="26"/>
    </row>
    <row r="179" spans="1:14" hidden="1" x14ac:dyDescent="0.25">
      <c r="A179" s="56" t="s">
        <v>94</v>
      </c>
      <c r="B179" s="57"/>
      <c r="C179" s="57"/>
      <c r="D179" s="57"/>
      <c r="E179" s="58"/>
      <c r="F179" s="27">
        <v>11472.78</v>
      </c>
      <c r="G179" s="27">
        <v>1.5</v>
      </c>
      <c r="H179" s="27">
        <f t="shared" ref="H179:H185" si="13">G179*1974</f>
        <v>2961</v>
      </c>
      <c r="I179" s="27">
        <f>F174</f>
        <v>1500</v>
      </c>
      <c r="J179" s="30">
        <f t="shared" ref="J179:J185" si="14">H179/I179</f>
        <v>1.974</v>
      </c>
      <c r="K179" s="30">
        <f t="shared" ref="K179:K185" si="15">F179*12*1.302/H179</f>
        <v>60.537222127659582</v>
      </c>
      <c r="L179" s="30">
        <f t="shared" ref="L179:L185" si="16">J179*K179</f>
        <v>119.50047648000002</v>
      </c>
      <c r="M179" s="26"/>
      <c r="N179" s="26"/>
    </row>
    <row r="180" spans="1:14" hidden="1" x14ac:dyDescent="0.25">
      <c r="A180" s="55" t="s">
        <v>95</v>
      </c>
      <c r="B180" s="55"/>
      <c r="C180" s="55"/>
      <c r="D180" s="55"/>
      <c r="E180" s="55"/>
      <c r="F180" s="27">
        <v>11472.78</v>
      </c>
      <c r="G180" s="27">
        <v>1</v>
      </c>
      <c r="H180" s="27">
        <f t="shared" si="13"/>
        <v>1974</v>
      </c>
      <c r="I180" s="27">
        <f>F174</f>
        <v>1500</v>
      </c>
      <c r="J180" s="30">
        <f t="shared" si="14"/>
        <v>1.3160000000000001</v>
      </c>
      <c r="K180" s="30">
        <f t="shared" si="15"/>
        <v>90.80583319148937</v>
      </c>
      <c r="L180" s="30">
        <f t="shared" si="16"/>
        <v>119.50047648000002</v>
      </c>
      <c r="M180" s="26"/>
      <c r="N180" s="26"/>
    </row>
    <row r="181" spans="1:14" hidden="1" x14ac:dyDescent="0.25">
      <c r="A181" s="55" t="s">
        <v>96</v>
      </c>
      <c r="B181" s="55"/>
      <c r="C181" s="55"/>
      <c r="D181" s="55"/>
      <c r="E181" s="55"/>
      <c r="F181" s="27">
        <v>11472.78</v>
      </c>
      <c r="G181" s="27">
        <v>1</v>
      </c>
      <c r="H181" s="27">
        <f t="shared" si="13"/>
        <v>1974</v>
      </c>
      <c r="I181" s="27">
        <f>F174</f>
        <v>1500</v>
      </c>
      <c r="J181" s="30">
        <f t="shared" si="14"/>
        <v>1.3160000000000001</v>
      </c>
      <c r="K181" s="30">
        <f t="shared" si="15"/>
        <v>90.80583319148937</v>
      </c>
      <c r="L181" s="30">
        <f t="shared" si="16"/>
        <v>119.50047648000002</v>
      </c>
      <c r="M181" s="26"/>
      <c r="N181" s="26"/>
    </row>
    <row r="182" spans="1:14" hidden="1" x14ac:dyDescent="0.25">
      <c r="A182" s="55" t="s">
        <v>99</v>
      </c>
      <c r="B182" s="55"/>
      <c r="C182" s="55"/>
      <c r="D182" s="55"/>
      <c r="E182" s="55"/>
      <c r="F182" s="27">
        <v>14979.45</v>
      </c>
      <c r="G182" s="27">
        <v>3</v>
      </c>
      <c r="H182" s="27">
        <f t="shared" si="13"/>
        <v>5922</v>
      </c>
      <c r="I182" s="27">
        <f>F174</f>
        <v>1500</v>
      </c>
      <c r="J182" s="30">
        <f t="shared" si="14"/>
        <v>3.948</v>
      </c>
      <c r="K182" s="30">
        <f t="shared" si="15"/>
        <v>39.520251063829797</v>
      </c>
      <c r="L182" s="30">
        <f t="shared" si="16"/>
        <v>156.02595120000004</v>
      </c>
      <c r="M182" s="26"/>
      <c r="N182" s="26"/>
    </row>
    <row r="183" spans="1:14" hidden="1" x14ac:dyDescent="0.25">
      <c r="A183" s="55" t="s">
        <v>100</v>
      </c>
      <c r="B183" s="55"/>
      <c r="C183" s="55"/>
      <c r="D183" s="55"/>
      <c r="E183" s="55"/>
      <c r="F183" s="27">
        <v>11472.78</v>
      </c>
      <c r="G183" s="27">
        <v>1</v>
      </c>
      <c r="H183" s="27">
        <f t="shared" si="13"/>
        <v>1974</v>
      </c>
      <c r="I183" s="27">
        <f>F174</f>
        <v>1500</v>
      </c>
      <c r="J183" s="30">
        <f t="shared" si="14"/>
        <v>1.3160000000000001</v>
      </c>
      <c r="K183" s="30">
        <f t="shared" si="15"/>
        <v>90.80583319148937</v>
      </c>
      <c r="L183" s="30">
        <f t="shared" si="16"/>
        <v>119.50047648000002</v>
      </c>
      <c r="M183" s="26"/>
      <c r="N183" s="26"/>
    </row>
    <row r="184" spans="1:14" hidden="1" x14ac:dyDescent="0.25">
      <c r="A184" s="55" t="s">
        <v>101</v>
      </c>
      <c r="B184" s="55"/>
      <c r="C184" s="55"/>
      <c r="D184" s="55"/>
      <c r="E184" s="55"/>
      <c r="F184" s="27">
        <v>9544</v>
      </c>
      <c r="G184" s="27">
        <v>3</v>
      </c>
      <c r="H184" s="27">
        <f t="shared" si="13"/>
        <v>5922</v>
      </c>
      <c r="I184" s="27">
        <f>F174</f>
        <v>1500</v>
      </c>
      <c r="J184" s="30">
        <f t="shared" si="14"/>
        <v>3.948</v>
      </c>
      <c r="K184" s="30">
        <f t="shared" si="15"/>
        <v>25.179914893617021</v>
      </c>
      <c r="L184" s="30">
        <f t="shared" si="16"/>
        <v>99.410303999999996</v>
      </c>
      <c r="M184" s="26"/>
      <c r="N184" s="26"/>
    </row>
    <row r="185" spans="1:14" hidden="1" x14ac:dyDescent="0.25">
      <c r="A185" s="55" t="s">
        <v>89</v>
      </c>
      <c r="B185" s="55"/>
      <c r="C185" s="55"/>
      <c r="D185" s="55"/>
      <c r="E185" s="55"/>
      <c r="F185" s="27">
        <v>9544</v>
      </c>
      <c r="G185" s="27">
        <v>6.5</v>
      </c>
      <c r="H185" s="27">
        <f t="shared" si="13"/>
        <v>12831</v>
      </c>
      <c r="I185" s="27">
        <f>F174</f>
        <v>1500</v>
      </c>
      <c r="J185" s="30">
        <f t="shared" si="14"/>
        <v>8.5540000000000003</v>
      </c>
      <c r="K185" s="30">
        <f t="shared" si="15"/>
        <v>11.621499181669394</v>
      </c>
      <c r="L185" s="30">
        <f t="shared" si="16"/>
        <v>99.410303999999996</v>
      </c>
      <c r="M185" s="26"/>
      <c r="N185" s="26"/>
    </row>
    <row r="186" spans="1:14" hidden="1" x14ac:dyDescent="0.25">
      <c r="A186" s="66" t="s">
        <v>18</v>
      </c>
      <c r="B186" s="66"/>
      <c r="C186" s="66"/>
      <c r="D186" s="66"/>
      <c r="E186" s="66"/>
      <c r="F186" s="27"/>
      <c r="G186" s="27">
        <f>SUM(G178:G185)</f>
        <v>18</v>
      </c>
      <c r="H186" s="27"/>
      <c r="I186" s="27"/>
      <c r="J186" s="30">
        <f>SUM(J178:J185)</f>
        <v>23.688000000000002</v>
      </c>
      <c r="K186" s="27"/>
      <c r="L186" s="30">
        <f>SUM(L178:L185)</f>
        <v>952.3489416000001</v>
      </c>
      <c r="M186" s="26"/>
      <c r="N186" s="26"/>
    </row>
    <row r="187" spans="1:14" hidden="1" x14ac:dyDescent="0.25">
      <c r="A187" s="67" t="s">
        <v>147</v>
      </c>
      <c r="B187" s="67"/>
      <c r="C187" s="67"/>
      <c r="D187" s="67"/>
      <c r="E187" s="67"/>
      <c r="F187" s="67"/>
      <c r="G187" s="67"/>
      <c r="H187" s="67"/>
      <c r="I187" s="67"/>
      <c r="J187" s="67"/>
      <c r="K187" s="67"/>
      <c r="L187" s="67"/>
      <c r="M187" s="26"/>
      <c r="N187" s="26"/>
    </row>
    <row r="188" spans="1:14" hidden="1" x14ac:dyDescent="0.25">
      <c r="A188" s="76" t="s">
        <v>28</v>
      </c>
      <c r="B188" s="76"/>
      <c r="C188" s="76"/>
      <c r="D188" s="76"/>
      <c r="E188" s="76"/>
      <c r="F188" s="76"/>
      <c r="G188" s="76"/>
      <c r="H188" s="76"/>
      <c r="I188" s="76"/>
      <c r="J188" s="76"/>
      <c r="K188" s="76"/>
      <c r="L188" s="76"/>
      <c r="M188" s="26"/>
      <c r="N188" s="26"/>
    </row>
    <row r="189" spans="1:14" hidden="1" x14ac:dyDescent="0.25">
      <c r="A189" s="26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</row>
    <row r="190" spans="1:14" ht="105" hidden="1" x14ac:dyDescent="0.25">
      <c r="A190" s="63" t="s">
        <v>19</v>
      </c>
      <c r="B190" s="63"/>
      <c r="C190" s="63"/>
      <c r="D190" s="63"/>
      <c r="E190" s="63"/>
      <c r="F190" s="29" t="s">
        <v>20</v>
      </c>
      <c r="G190" s="29" t="s">
        <v>21</v>
      </c>
      <c r="H190" s="29" t="s">
        <v>22</v>
      </c>
      <c r="I190" s="29" t="s">
        <v>23</v>
      </c>
      <c r="J190" s="29" t="s">
        <v>24</v>
      </c>
      <c r="K190" s="29" t="s">
        <v>25</v>
      </c>
      <c r="L190" s="38" t="s">
        <v>17</v>
      </c>
      <c r="M190" s="26"/>
      <c r="N190" s="26"/>
    </row>
    <row r="191" spans="1:14" hidden="1" x14ac:dyDescent="0.25">
      <c r="A191" s="55" t="s">
        <v>118</v>
      </c>
      <c r="B191" s="55"/>
      <c r="C191" s="55"/>
      <c r="D191" s="55"/>
      <c r="E191" s="55"/>
      <c r="F191" s="27" t="s">
        <v>26</v>
      </c>
      <c r="G191" s="27">
        <v>4</v>
      </c>
      <c r="H191" s="27">
        <v>1500</v>
      </c>
      <c r="I191" s="31">
        <f>G191/H200</f>
        <v>2.6666666666666666E-3</v>
      </c>
      <c r="J191" s="27">
        <v>15</v>
      </c>
      <c r="K191" s="30">
        <v>38000</v>
      </c>
      <c r="L191" s="30">
        <f>I191*K191</f>
        <v>101.33333333333333</v>
      </c>
      <c r="M191" s="26"/>
      <c r="N191" s="26"/>
    </row>
    <row r="192" spans="1:14" hidden="1" x14ac:dyDescent="0.25">
      <c r="A192" s="55" t="s">
        <v>119</v>
      </c>
      <c r="B192" s="55"/>
      <c r="C192" s="55"/>
      <c r="D192" s="55"/>
      <c r="E192" s="55"/>
      <c r="F192" s="27" t="s">
        <v>26</v>
      </c>
      <c r="G192" s="27">
        <v>2</v>
      </c>
      <c r="H192" s="27">
        <v>1500</v>
      </c>
      <c r="I192" s="31">
        <f t="shared" ref="I192:I220" si="17">G192/H192</f>
        <v>1.3333333333333333E-3</v>
      </c>
      <c r="J192" s="27">
        <v>15</v>
      </c>
      <c r="K192" s="30">
        <v>27678.69</v>
      </c>
      <c r="L192" s="30">
        <f t="shared" ref="L192:L220" si="18">I192*K192</f>
        <v>36.904919999999997</v>
      </c>
      <c r="M192" s="26"/>
      <c r="N192" s="26"/>
    </row>
    <row r="193" spans="1:14" hidden="1" x14ac:dyDescent="0.25">
      <c r="A193" s="55" t="s">
        <v>120</v>
      </c>
      <c r="B193" s="55"/>
      <c r="C193" s="55"/>
      <c r="D193" s="55"/>
      <c r="E193" s="55"/>
      <c r="F193" s="27" t="s">
        <v>26</v>
      </c>
      <c r="G193" s="27">
        <v>6</v>
      </c>
      <c r="H193" s="27">
        <v>1500</v>
      </c>
      <c r="I193" s="31">
        <f t="shared" si="17"/>
        <v>4.0000000000000001E-3</v>
      </c>
      <c r="J193" s="27">
        <v>15</v>
      </c>
      <c r="K193" s="30">
        <v>26347.86</v>
      </c>
      <c r="L193" s="30">
        <f t="shared" si="18"/>
        <v>105.39144</v>
      </c>
      <c r="M193" s="26"/>
      <c r="N193" s="26"/>
    </row>
    <row r="194" spans="1:14" hidden="1" x14ac:dyDescent="0.25">
      <c r="A194" s="56" t="s">
        <v>121</v>
      </c>
      <c r="B194" s="57"/>
      <c r="C194" s="57"/>
      <c r="D194" s="57"/>
      <c r="E194" s="58"/>
      <c r="F194" s="27" t="s">
        <v>26</v>
      </c>
      <c r="G194" s="27">
        <v>4</v>
      </c>
      <c r="H194" s="27">
        <v>1500</v>
      </c>
      <c r="I194" s="31">
        <f t="shared" si="17"/>
        <v>2.6666666666666666E-3</v>
      </c>
      <c r="J194" s="27">
        <v>15</v>
      </c>
      <c r="K194" s="30">
        <v>7424</v>
      </c>
      <c r="L194" s="30">
        <f t="shared" si="18"/>
        <v>19.797333333333334</v>
      </c>
      <c r="M194" s="26"/>
      <c r="N194" s="26"/>
    </row>
    <row r="195" spans="1:14" hidden="1" x14ac:dyDescent="0.25">
      <c r="A195" s="52" t="s">
        <v>122</v>
      </c>
      <c r="B195" s="53"/>
      <c r="C195" s="53"/>
      <c r="D195" s="53"/>
      <c r="E195" s="54"/>
      <c r="F195" s="27" t="s">
        <v>26</v>
      </c>
      <c r="G195" s="27">
        <v>1</v>
      </c>
      <c r="H195" s="27">
        <v>1500</v>
      </c>
      <c r="I195" s="31">
        <f t="shared" si="17"/>
        <v>6.6666666666666664E-4</v>
      </c>
      <c r="J195" s="27">
        <v>15</v>
      </c>
      <c r="K195" s="30">
        <v>22798.1</v>
      </c>
      <c r="L195" s="30">
        <f t="shared" si="18"/>
        <v>15.198733333333331</v>
      </c>
      <c r="M195" s="26"/>
      <c r="N195" s="26"/>
    </row>
    <row r="196" spans="1:14" hidden="1" x14ac:dyDescent="0.25">
      <c r="A196" s="52" t="s">
        <v>123</v>
      </c>
      <c r="B196" s="53"/>
      <c r="C196" s="53"/>
      <c r="D196" s="53"/>
      <c r="E196" s="54"/>
      <c r="F196" s="27" t="s">
        <v>26</v>
      </c>
      <c r="G196" s="27">
        <v>1</v>
      </c>
      <c r="H196" s="27">
        <v>1500</v>
      </c>
      <c r="I196" s="31">
        <f t="shared" si="17"/>
        <v>6.6666666666666664E-4</v>
      </c>
      <c r="J196" s="27">
        <v>7</v>
      </c>
      <c r="K196" s="30">
        <v>3552</v>
      </c>
      <c r="L196" s="30">
        <f t="shared" si="18"/>
        <v>2.3679999999999999</v>
      </c>
      <c r="M196" s="26"/>
      <c r="N196" s="26"/>
    </row>
    <row r="197" spans="1:14" hidden="1" x14ac:dyDescent="0.25">
      <c r="A197" s="52" t="s">
        <v>124</v>
      </c>
      <c r="B197" s="53"/>
      <c r="C197" s="53"/>
      <c r="D197" s="53"/>
      <c r="E197" s="54"/>
      <c r="F197" s="27" t="s">
        <v>26</v>
      </c>
      <c r="G197" s="27">
        <v>5</v>
      </c>
      <c r="H197" s="27">
        <v>1500</v>
      </c>
      <c r="I197" s="31">
        <f t="shared" si="17"/>
        <v>3.3333333333333335E-3</v>
      </c>
      <c r="J197" s="27">
        <v>15</v>
      </c>
      <c r="K197" s="30">
        <v>15820.8</v>
      </c>
      <c r="L197" s="30">
        <f t="shared" si="18"/>
        <v>52.736000000000004</v>
      </c>
      <c r="M197" s="26"/>
      <c r="N197" s="26"/>
    </row>
    <row r="198" spans="1:14" hidden="1" x14ac:dyDescent="0.25">
      <c r="A198" s="52" t="s">
        <v>125</v>
      </c>
      <c r="B198" s="53"/>
      <c r="C198" s="53"/>
      <c r="D198" s="53"/>
      <c r="E198" s="54"/>
      <c r="F198" s="27" t="s">
        <v>26</v>
      </c>
      <c r="G198" s="27">
        <v>13</v>
      </c>
      <c r="H198" s="27">
        <v>1500</v>
      </c>
      <c r="I198" s="31">
        <f t="shared" si="17"/>
        <v>8.6666666666666663E-3</v>
      </c>
      <c r="J198" s="27">
        <v>15</v>
      </c>
      <c r="K198" s="30">
        <v>11520</v>
      </c>
      <c r="L198" s="30">
        <f t="shared" si="18"/>
        <v>99.839999999999989</v>
      </c>
      <c r="M198" s="26"/>
      <c r="N198" s="26"/>
    </row>
    <row r="199" spans="1:14" hidden="1" x14ac:dyDescent="0.25">
      <c r="A199" s="52" t="s">
        <v>126</v>
      </c>
      <c r="B199" s="53"/>
      <c r="C199" s="53"/>
      <c r="D199" s="53"/>
      <c r="E199" s="54"/>
      <c r="F199" s="27" t="s">
        <v>26</v>
      </c>
      <c r="G199" s="27">
        <v>1</v>
      </c>
      <c r="H199" s="27">
        <v>1500</v>
      </c>
      <c r="I199" s="31">
        <f t="shared" si="17"/>
        <v>6.6666666666666664E-4</v>
      </c>
      <c r="J199" s="27">
        <v>10</v>
      </c>
      <c r="K199" s="30">
        <v>39458.160000000003</v>
      </c>
      <c r="L199" s="30">
        <f t="shared" si="18"/>
        <v>26.305440000000001</v>
      </c>
      <c r="M199" s="26"/>
      <c r="N199" s="26"/>
    </row>
    <row r="200" spans="1:14" hidden="1" x14ac:dyDescent="0.25">
      <c r="A200" s="52" t="s">
        <v>127</v>
      </c>
      <c r="B200" s="53"/>
      <c r="C200" s="53"/>
      <c r="D200" s="53"/>
      <c r="E200" s="54"/>
      <c r="F200" s="27" t="s">
        <v>26</v>
      </c>
      <c r="G200" s="27">
        <v>12</v>
      </c>
      <c r="H200" s="27">
        <v>1500</v>
      </c>
      <c r="I200" s="31">
        <f t="shared" si="17"/>
        <v>8.0000000000000002E-3</v>
      </c>
      <c r="J200" s="27">
        <v>15</v>
      </c>
      <c r="K200" s="30">
        <v>17671.5</v>
      </c>
      <c r="L200" s="30">
        <f t="shared" si="18"/>
        <v>141.37200000000001</v>
      </c>
      <c r="M200" s="26"/>
      <c r="N200" s="26"/>
    </row>
    <row r="201" spans="1:14" hidden="1" x14ac:dyDescent="0.25">
      <c r="A201" s="52" t="s">
        <v>128</v>
      </c>
      <c r="B201" s="53"/>
      <c r="C201" s="53"/>
      <c r="D201" s="53"/>
      <c r="E201" s="54"/>
      <c r="F201" s="27" t="s">
        <v>26</v>
      </c>
      <c r="G201" s="27">
        <v>1</v>
      </c>
      <c r="H201" s="27">
        <v>1500</v>
      </c>
      <c r="I201" s="31">
        <f t="shared" si="17"/>
        <v>6.6666666666666664E-4</v>
      </c>
      <c r="J201" s="27">
        <v>15</v>
      </c>
      <c r="K201" s="30">
        <v>6930</v>
      </c>
      <c r="L201" s="30">
        <f t="shared" si="18"/>
        <v>4.62</v>
      </c>
      <c r="M201" s="26"/>
      <c r="N201" s="26"/>
    </row>
    <row r="202" spans="1:14" hidden="1" x14ac:dyDescent="0.25">
      <c r="A202" s="52" t="s">
        <v>129</v>
      </c>
      <c r="B202" s="53"/>
      <c r="C202" s="53"/>
      <c r="D202" s="53"/>
      <c r="E202" s="54"/>
      <c r="F202" s="27" t="s">
        <v>26</v>
      </c>
      <c r="G202" s="27">
        <v>1</v>
      </c>
      <c r="H202" s="27">
        <v>1500</v>
      </c>
      <c r="I202" s="31">
        <f t="shared" si="17"/>
        <v>6.6666666666666664E-4</v>
      </c>
      <c r="J202" s="27">
        <v>15</v>
      </c>
      <c r="K202" s="30">
        <v>183451</v>
      </c>
      <c r="L202" s="30">
        <f t="shared" si="18"/>
        <v>122.30066666666666</v>
      </c>
      <c r="M202" s="26"/>
      <c r="N202" s="26"/>
    </row>
    <row r="203" spans="1:14" hidden="1" x14ac:dyDescent="0.25">
      <c r="A203" s="52" t="s">
        <v>130</v>
      </c>
      <c r="B203" s="53"/>
      <c r="C203" s="53"/>
      <c r="D203" s="53"/>
      <c r="E203" s="54"/>
      <c r="F203" s="27" t="s">
        <v>26</v>
      </c>
      <c r="G203" s="27">
        <v>2</v>
      </c>
      <c r="H203" s="27">
        <v>1500</v>
      </c>
      <c r="I203" s="31">
        <f t="shared" si="17"/>
        <v>1.3333333333333333E-3</v>
      </c>
      <c r="J203" s="27">
        <v>7</v>
      </c>
      <c r="K203" s="30">
        <v>4317.3</v>
      </c>
      <c r="L203" s="30">
        <f t="shared" si="18"/>
        <v>5.7564000000000002</v>
      </c>
      <c r="M203" s="26"/>
      <c r="N203" s="26"/>
    </row>
    <row r="204" spans="1:14" hidden="1" x14ac:dyDescent="0.25">
      <c r="A204" s="52" t="s">
        <v>131</v>
      </c>
      <c r="B204" s="53"/>
      <c r="C204" s="53"/>
      <c r="D204" s="53"/>
      <c r="E204" s="54"/>
      <c r="F204" s="27" t="s">
        <v>26</v>
      </c>
      <c r="G204" s="27">
        <v>2</v>
      </c>
      <c r="H204" s="27">
        <v>1500</v>
      </c>
      <c r="I204" s="31">
        <f t="shared" si="17"/>
        <v>1.3333333333333333E-3</v>
      </c>
      <c r="J204" s="27">
        <v>7</v>
      </c>
      <c r="K204" s="30">
        <v>13096.8</v>
      </c>
      <c r="L204" s="30">
        <f t="shared" si="18"/>
        <v>17.462399999999999</v>
      </c>
      <c r="M204" s="26"/>
      <c r="N204" s="26"/>
    </row>
    <row r="205" spans="1:14" hidden="1" x14ac:dyDescent="0.25">
      <c r="A205" s="52" t="s">
        <v>132</v>
      </c>
      <c r="B205" s="53"/>
      <c r="C205" s="53"/>
      <c r="D205" s="53"/>
      <c r="E205" s="54"/>
      <c r="F205" s="27" t="s">
        <v>26</v>
      </c>
      <c r="G205" s="27">
        <v>2</v>
      </c>
      <c r="H205" s="27">
        <v>1500</v>
      </c>
      <c r="I205" s="31">
        <f t="shared" si="17"/>
        <v>1.3333333333333333E-3</v>
      </c>
      <c r="J205" s="27">
        <v>15</v>
      </c>
      <c r="K205" s="30">
        <v>21000</v>
      </c>
      <c r="L205" s="30">
        <f t="shared" si="18"/>
        <v>28</v>
      </c>
      <c r="M205" s="26"/>
      <c r="N205" s="26"/>
    </row>
    <row r="206" spans="1:14" hidden="1" x14ac:dyDescent="0.25">
      <c r="A206" s="52" t="s">
        <v>133</v>
      </c>
      <c r="B206" s="53"/>
      <c r="C206" s="53"/>
      <c r="D206" s="53"/>
      <c r="E206" s="54"/>
      <c r="F206" s="27" t="s">
        <v>26</v>
      </c>
      <c r="G206" s="27">
        <v>1</v>
      </c>
      <c r="H206" s="27">
        <v>1500</v>
      </c>
      <c r="I206" s="31">
        <f t="shared" si="17"/>
        <v>6.6666666666666664E-4</v>
      </c>
      <c r="J206" s="27">
        <v>7</v>
      </c>
      <c r="K206" s="30">
        <v>15400</v>
      </c>
      <c r="L206" s="30">
        <f t="shared" si="18"/>
        <v>10.266666666666666</v>
      </c>
      <c r="M206" s="26"/>
      <c r="N206" s="26"/>
    </row>
    <row r="207" spans="1:14" hidden="1" x14ac:dyDescent="0.25">
      <c r="A207" s="52" t="s">
        <v>134</v>
      </c>
      <c r="B207" s="53"/>
      <c r="C207" s="53"/>
      <c r="D207" s="53"/>
      <c r="E207" s="54"/>
      <c r="F207" s="27" t="s">
        <v>26</v>
      </c>
      <c r="G207" s="27">
        <v>1</v>
      </c>
      <c r="H207" s="27">
        <v>1500</v>
      </c>
      <c r="I207" s="31">
        <f t="shared" si="17"/>
        <v>6.6666666666666664E-4</v>
      </c>
      <c r="J207" s="27">
        <v>5</v>
      </c>
      <c r="K207" s="30">
        <v>6084</v>
      </c>
      <c r="L207" s="30">
        <f t="shared" si="18"/>
        <v>4.056</v>
      </c>
      <c r="M207" s="26"/>
      <c r="N207" s="26"/>
    </row>
    <row r="208" spans="1:14" hidden="1" x14ac:dyDescent="0.25">
      <c r="A208" s="52" t="s">
        <v>135</v>
      </c>
      <c r="B208" s="53"/>
      <c r="C208" s="53"/>
      <c r="D208" s="53"/>
      <c r="E208" s="54"/>
      <c r="F208" s="27" t="s">
        <v>26</v>
      </c>
      <c r="G208" s="27">
        <v>2</v>
      </c>
      <c r="H208" s="27">
        <v>1500</v>
      </c>
      <c r="I208" s="31">
        <f t="shared" si="17"/>
        <v>1.3333333333333333E-3</v>
      </c>
      <c r="J208" s="27">
        <v>20</v>
      </c>
      <c r="K208" s="30">
        <v>6209.28</v>
      </c>
      <c r="L208" s="30">
        <f t="shared" si="18"/>
        <v>8.2790400000000002</v>
      </c>
      <c r="M208" s="26"/>
      <c r="N208" s="26"/>
    </row>
    <row r="209" spans="1:14" hidden="1" x14ac:dyDescent="0.25">
      <c r="A209" s="56" t="s">
        <v>136</v>
      </c>
      <c r="B209" s="57"/>
      <c r="C209" s="57"/>
      <c r="D209" s="57"/>
      <c r="E209" s="58"/>
      <c r="F209" s="27" t="s">
        <v>26</v>
      </c>
      <c r="G209" s="27">
        <v>1</v>
      </c>
      <c r="H209" s="27">
        <v>1500</v>
      </c>
      <c r="I209" s="31">
        <f t="shared" si="17"/>
        <v>6.6666666666666664E-4</v>
      </c>
      <c r="J209" s="27">
        <v>15</v>
      </c>
      <c r="K209" s="30">
        <v>11600</v>
      </c>
      <c r="L209" s="30">
        <f t="shared" si="18"/>
        <v>7.7333333333333334</v>
      </c>
      <c r="M209" s="26"/>
      <c r="N209" s="26"/>
    </row>
    <row r="210" spans="1:14" hidden="1" x14ac:dyDescent="0.25">
      <c r="A210" s="52" t="s">
        <v>137</v>
      </c>
      <c r="B210" s="53"/>
      <c r="C210" s="53"/>
      <c r="D210" s="53"/>
      <c r="E210" s="54"/>
      <c r="F210" s="27" t="s">
        <v>26</v>
      </c>
      <c r="G210" s="27">
        <v>1</v>
      </c>
      <c r="H210" s="27">
        <v>1500</v>
      </c>
      <c r="I210" s="31">
        <f t="shared" si="17"/>
        <v>6.6666666666666664E-4</v>
      </c>
      <c r="J210" s="27">
        <v>10</v>
      </c>
      <c r="K210" s="30">
        <v>27436.5</v>
      </c>
      <c r="L210" s="30">
        <f t="shared" si="18"/>
        <v>18.291</v>
      </c>
      <c r="M210" s="26"/>
      <c r="N210" s="26"/>
    </row>
    <row r="211" spans="1:14" hidden="1" x14ac:dyDescent="0.25">
      <c r="A211" s="52" t="s">
        <v>138</v>
      </c>
      <c r="B211" s="53"/>
      <c r="C211" s="53"/>
      <c r="D211" s="53"/>
      <c r="E211" s="54"/>
      <c r="F211" s="27" t="s">
        <v>26</v>
      </c>
      <c r="G211" s="27">
        <v>15</v>
      </c>
      <c r="H211" s="27">
        <v>1500</v>
      </c>
      <c r="I211" s="31">
        <f t="shared" si="17"/>
        <v>0.01</v>
      </c>
      <c r="J211" s="27">
        <v>15</v>
      </c>
      <c r="K211" s="30">
        <v>19078</v>
      </c>
      <c r="L211" s="30">
        <f t="shared" si="18"/>
        <v>190.78</v>
      </c>
      <c r="M211" s="26"/>
      <c r="N211" s="26"/>
    </row>
    <row r="212" spans="1:14" hidden="1" x14ac:dyDescent="0.25">
      <c r="A212" s="52" t="s">
        <v>139</v>
      </c>
      <c r="B212" s="53"/>
      <c r="C212" s="53"/>
      <c r="D212" s="53"/>
      <c r="E212" s="54"/>
      <c r="F212" s="27" t="s">
        <v>26</v>
      </c>
      <c r="G212" s="27">
        <v>1</v>
      </c>
      <c r="H212" s="27">
        <v>1500</v>
      </c>
      <c r="I212" s="31">
        <f t="shared" si="17"/>
        <v>6.6666666666666664E-4</v>
      </c>
      <c r="J212" s="27">
        <v>15</v>
      </c>
      <c r="K212" s="30">
        <v>19830</v>
      </c>
      <c r="L212" s="30">
        <f t="shared" si="18"/>
        <v>13.219999999999999</v>
      </c>
      <c r="M212" s="26"/>
      <c r="N212" s="26"/>
    </row>
    <row r="213" spans="1:14" hidden="1" x14ac:dyDescent="0.25">
      <c r="A213" s="52" t="s">
        <v>140</v>
      </c>
      <c r="B213" s="53"/>
      <c r="C213" s="53"/>
      <c r="D213" s="53"/>
      <c r="E213" s="54"/>
      <c r="F213" s="27" t="s">
        <v>26</v>
      </c>
      <c r="G213" s="27">
        <v>3</v>
      </c>
      <c r="H213" s="27">
        <v>1500</v>
      </c>
      <c r="I213" s="31">
        <f t="shared" si="17"/>
        <v>2E-3</v>
      </c>
      <c r="J213" s="27">
        <v>15</v>
      </c>
      <c r="K213" s="30">
        <v>41200</v>
      </c>
      <c r="L213" s="30">
        <f t="shared" si="18"/>
        <v>82.4</v>
      </c>
      <c r="M213" s="26"/>
      <c r="N213" s="26"/>
    </row>
    <row r="214" spans="1:14" hidden="1" x14ac:dyDescent="0.25">
      <c r="A214" s="52" t="s">
        <v>141</v>
      </c>
      <c r="B214" s="53"/>
      <c r="C214" s="53"/>
      <c r="D214" s="53"/>
      <c r="E214" s="54"/>
      <c r="F214" s="27" t="s">
        <v>26</v>
      </c>
      <c r="G214" s="27">
        <v>1</v>
      </c>
      <c r="H214" s="27">
        <v>1500</v>
      </c>
      <c r="I214" s="31">
        <f t="shared" si="17"/>
        <v>6.6666666666666664E-4</v>
      </c>
      <c r="J214" s="27">
        <v>10</v>
      </c>
      <c r="K214" s="30">
        <v>129654</v>
      </c>
      <c r="L214" s="30">
        <f t="shared" si="18"/>
        <v>86.435999999999993</v>
      </c>
      <c r="M214" s="26"/>
      <c r="N214" s="26"/>
    </row>
    <row r="215" spans="1:14" hidden="1" x14ac:dyDescent="0.25">
      <c r="A215" s="52" t="s">
        <v>142</v>
      </c>
      <c r="B215" s="53"/>
      <c r="C215" s="53"/>
      <c r="D215" s="53"/>
      <c r="E215" s="54"/>
      <c r="F215" s="27" t="s">
        <v>26</v>
      </c>
      <c r="G215" s="27">
        <v>1</v>
      </c>
      <c r="H215" s="27">
        <v>1500</v>
      </c>
      <c r="I215" s="31">
        <f t="shared" si="17"/>
        <v>6.6666666666666664E-4</v>
      </c>
      <c r="J215" s="27">
        <v>5</v>
      </c>
      <c r="K215" s="30">
        <v>8869.14</v>
      </c>
      <c r="L215" s="30">
        <f t="shared" si="18"/>
        <v>5.9127599999999996</v>
      </c>
      <c r="M215" s="26"/>
      <c r="N215" s="26"/>
    </row>
    <row r="216" spans="1:14" hidden="1" x14ac:dyDescent="0.25">
      <c r="A216" s="55" t="s">
        <v>127</v>
      </c>
      <c r="B216" s="55"/>
      <c r="C216" s="55"/>
      <c r="D216" s="55"/>
      <c r="E216" s="55"/>
      <c r="F216" s="27" t="s">
        <v>26</v>
      </c>
      <c r="G216" s="27">
        <v>1</v>
      </c>
      <c r="H216" s="27">
        <v>1500</v>
      </c>
      <c r="I216" s="31">
        <f t="shared" si="17"/>
        <v>6.6666666666666664E-4</v>
      </c>
      <c r="J216" s="27">
        <v>15</v>
      </c>
      <c r="K216" s="30">
        <v>15574.86</v>
      </c>
      <c r="L216" s="30">
        <f t="shared" si="18"/>
        <v>10.383240000000001</v>
      </c>
      <c r="M216" s="26"/>
      <c r="N216" s="26"/>
    </row>
    <row r="217" spans="1:14" hidden="1" x14ac:dyDescent="0.25">
      <c r="A217" s="52" t="s">
        <v>143</v>
      </c>
      <c r="B217" s="53"/>
      <c r="C217" s="53"/>
      <c r="D217" s="53"/>
      <c r="E217" s="54"/>
      <c r="F217" s="27" t="s">
        <v>26</v>
      </c>
      <c r="G217" s="27">
        <v>1</v>
      </c>
      <c r="H217" s="27">
        <v>1500</v>
      </c>
      <c r="I217" s="31">
        <f t="shared" si="17"/>
        <v>6.6666666666666664E-4</v>
      </c>
      <c r="J217" s="27">
        <v>15</v>
      </c>
      <c r="K217" s="30">
        <v>19005</v>
      </c>
      <c r="L217" s="30">
        <f t="shared" si="18"/>
        <v>12.67</v>
      </c>
      <c r="M217" s="26"/>
      <c r="N217" s="26"/>
    </row>
    <row r="218" spans="1:14" hidden="1" x14ac:dyDescent="0.25">
      <c r="A218" s="52" t="s">
        <v>144</v>
      </c>
      <c r="B218" s="53"/>
      <c r="C218" s="53"/>
      <c r="D218" s="53"/>
      <c r="E218" s="54"/>
      <c r="F218" s="27" t="s">
        <v>26</v>
      </c>
      <c r="G218" s="27">
        <v>1</v>
      </c>
      <c r="H218" s="27">
        <v>1500</v>
      </c>
      <c r="I218" s="31">
        <f t="shared" si="17"/>
        <v>6.6666666666666664E-4</v>
      </c>
      <c r="J218" s="27">
        <v>15</v>
      </c>
      <c r="K218" s="30">
        <v>15422</v>
      </c>
      <c r="L218" s="30">
        <f t="shared" si="18"/>
        <v>10.281333333333333</v>
      </c>
      <c r="M218" s="26"/>
      <c r="N218" s="26"/>
    </row>
    <row r="219" spans="1:14" hidden="1" x14ac:dyDescent="0.25">
      <c r="A219" s="52" t="s">
        <v>146</v>
      </c>
      <c r="B219" s="53"/>
      <c r="C219" s="53"/>
      <c r="D219" s="53"/>
      <c r="E219" s="54"/>
      <c r="F219" s="27" t="s">
        <v>26</v>
      </c>
      <c r="G219" s="27">
        <v>1</v>
      </c>
      <c r="H219" s="27">
        <v>1500</v>
      </c>
      <c r="I219" s="31">
        <f>G219/H219</f>
        <v>6.6666666666666664E-4</v>
      </c>
      <c r="J219" s="27">
        <v>15</v>
      </c>
      <c r="K219" s="30">
        <v>35004.199999999997</v>
      </c>
      <c r="L219" s="30">
        <f t="shared" si="18"/>
        <v>23.336133333333329</v>
      </c>
      <c r="M219" s="26"/>
      <c r="N219" s="26"/>
    </row>
    <row r="220" spans="1:14" hidden="1" x14ac:dyDescent="0.25">
      <c r="A220" s="52" t="s">
        <v>145</v>
      </c>
      <c r="B220" s="53"/>
      <c r="C220" s="53"/>
      <c r="D220" s="53"/>
      <c r="E220" s="54"/>
      <c r="F220" s="27" t="s">
        <v>26</v>
      </c>
      <c r="G220" s="27">
        <v>1</v>
      </c>
      <c r="H220" s="27">
        <v>1500</v>
      </c>
      <c r="I220" s="31">
        <f t="shared" si="17"/>
        <v>6.6666666666666664E-4</v>
      </c>
      <c r="J220" s="27">
        <v>7</v>
      </c>
      <c r="K220" s="30">
        <v>4246.83</v>
      </c>
      <c r="L220" s="30">
        <f t="shared" si="18"/>
        <v>2.8312200000000001</v>
      </c>
      <c r="M220" s="26"/>
      <c r="N220" s="26"/>
    </row>
    <row r="221" spans="1:14" hidden="1" x14ac:dyDescent="0.25">
      <c r="A221" s="60" t="s">
        <v>27</v>
      </c>
      <c r="B221" s="61"/>
      <c r="C221" s="61"/>
      <c r="D221" s="61"/>
      <c r="E221" s="61"/>
      <c r="F221" s="61"/>
      <c r="G221" s="61"/>
      <c r="H221" s="61"/>
      <c r="I221" s="61"/>
      <c r="J221" s="61"/>
      <c r="K221" s="62"/>
      <c r="L221" s="30">
        <f>SUM(L191:L220)</f>
        <v>1266.2633933333332</v>
      </c>
      <c r="M221" s="26"/>
      <c r="N221" s="26"/>
    </row>
    <row r="222" spans="1:14" hidden="1" x14ac:dyDescent="0.25">
      <c r="A222" s="26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</row>
    <row r="223" spans="1:14" hidden="1" x14ac:dyDescent="0.25">
      <c r="A223" s="64" t="s">
        <v>29</v>
      </c>
      <c r="B223" s="64"/>
      <c r="C223" s="64"/>
      <c r="D223" s="64"/>
      <c r="E223" s="64"/>
      <c r="F223" s="64"/>
      <c r="G223" s="64"/>
      <c r="H223" s="64"/>
      <c r="I223" s="64"/>
      <c r="J223" s="64"/>
      <c r="K223" s="64"/>
      <c r="L223" s="64"/>
      <c r="M223" s="26"/>
      <c r="N223" s="26"/>
    </row>
    <row r="224" spans="1:14" hidden="1" x14ac:dyDescent="0.25">
      <c r="A224" s="32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26"/>
      <c r="N224" s="26"/>
    </row>
    <row r="225" spans="1:14" ht="15" hidden="1" customHeight="1" x14ac:dyDescent="0.25">
      <c r="A225" s="65" t="s">
        <v>153</v>
      </c>
      <c r="B225" s="65"/>
      <c r="C225" s="65"/>
      <c r="D225" s="65"/>
      <c r="E225" s="65"/>
      <c r="F225" s="65"/>
      <c r="G225" s="65"/>
      <c r="H225" s="65"/>
      <c r="I225" s="65"/>
      <c r="J225" s="65"/>
      <c r="K225" s="65"/>
      <c r="L225" s="33">
        <f>(F174/1974)*247*8</f>
        <v>1501.5197568389058</v>
      </c>
      <c r="M225" s="26"/>
      <c r="N225" s="26"/>
    </row>
    <row r="226" spans="1:14" hidden="1" x14ac:dyDescent="0.25">
      <c r="A226" s="26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</row>
    <row r="227" spans="1:14" ht="75" hidden="1" x14ac:dyDescent="0.25">
      <c r="A227" s="66" t="s">
        <v>30</v>
      </c>
      <c r="B227" s="66"/>
      <c r="C227" s="66"/>
      <c r="D227" s="66"/>
      <c r="E227" s="66"/>
      <c r="F227" s="29" t="s">
        <v>20</v>
      </c>
      <c r="G227" s="29" t="s">
        <v>154</v>
      </c>
      <c r="H227" s="29" t="s">
        <v>32</v>
      </c>
      <c r="I227" s="29" t="s">
        <v>33</v>
      </c>
      <c r="J227" s="29" t="s">
        <v>34</v>
      </c>
      <c r="K227" s="29" t="s">
        <v>155</v>
      </c>
      <c r="L227" s="29" t="s">
        <v>17</v>
      </c>
      <c r="M227" s="26"/>
      <c r="N227" s="26"/>
    </row>
    <row r="228" spans="1:14" hidden="1" x14ac:dyDescent="0.25">
      <c r="A228" s="55" t="s">
        <v>36</v>
      </c>
      <c r="B228" s="55"/>
      <c r="C228" s="55"/>
      <c r="D228" s="55"/>
      <c r="E228" s="55"/>
      <c r="F228" s="27" t="s">
        <v>40</v>
      </c>
      <c r="G228" s="27"/>
      <c r="H228" s="30">
        <f>L225</f>
        <v>1501.5197568389058</v>
      </c>
      <c r="I228" s="30">
        <f>J186</f>
        <v>23.688000000000002</v>
      </c>
      <c r="J228" s="34">
        <f>(G228/H228)*I228</f>
        <v>0</v>
      </c>
      <c r="K228" s="27">
        <v>5.36</v>
      </c>
      <c r="L228" s="30">
        <f>K228*J228</f>
        <v>0</v>
      </c>
      <c r="M228" s="26"/>
      <c r="N228" s="26"/>
    </row>
    <row r="229" spans="1:14" hidden="1" x14ac:dyDescent="0.25">
      <c r="A229" s="52" t="s">
        <v>37</v>
      </c>
      <c r="B229" s="53"/>
      <c r="C229" s="53"/>
      <c r="D229" s="53"/>
      <c r="E229" s="54"/>
      <c r="F229" s="27" t="s">
        <v>41</v>
      </c>
      <c r="G229" s="27"/>
      <c r="H229" s="30">
        <f>L225</f>
        <v>1501.5197568389058</v>
      </c>
      <c r="I229" s="30">
        <f>J186</f>
        <v>23.688000000000002</v>
      </c>
      <c r="J229" s="34">
        <f>G229/H229*I229</f>
        <v>0</v>
      </c>
      <c r="K229" s="27">
        <v>1508.37</v>
      </c>
      <c r="L229" s="30">
        <f>K229*J229</f>
        <v>0</v>
      </c>
      <c r="M229" s="26"/>
      <c r="N229" s="26"/>
    </row>
    <row r="230" spans="1:14" hidden="1" x14ac:dyDescent="0.25">
      <c r="A230" s="55" t="s">
        <v>38</v>
      </c>
      <c r="B230" s="55"/>
      <c r="C230" s="55"/>
      <c r="D230" s="55"/>
      <c r="E230" s="55"/>
      <c r="F230" s="27" t="s">
        <v>42</v>
      </c>
      <c r="G230" s="27"/>
      <c r="H230" s="30">
        <f>L225</f>
        <v>1501.5197568389058</v>
      </c>
      <c r="I230" s="30">
        <f>J186</f>
        <v>23.688000000000002</v>
      </c>
      <c r="J230" s="34">
        <f t="shared" ref="J230:J231" si="19">G230/H230*I230</f>
        <v>0</v>
      </c>
      <c r="K230" s="27">
        <v>44.09</v>
      </c>
      <c r="L230" s="30">
        <f t="shared" ref="L230:L231" si="20">K230*J230</f>
        <v>0</v>
      </c>
      <c r="M230" s="26"/>
      <c r="N230" s="26"/>
    </row>
    <row r="231" spans="1:14" hidden="1" x14ac:dyDescent="0.25">
      <c r="A231" s="55" t="s">
        <v>39</v>
      </c>
      <c r="B231" s="55"/>
      <c r="C231" s="55"/>
      <c r="D231" s="55"/>
      <c r="E231" s="55"/>
      <c r="F231" s="27" t="s">
        <v>42</v>
      </c>
      <c r="G231" s="27"/>
      <c r="H231" s="30">
        <f>L225</f>
        <v>1501.5197568389058</v>
      </c>
      <c r="I231" s="30">
        <f>J186</f>
        <v>23.688000000000002</v>
      </c>
      <c r="J231" s="34">
        <f t="shared" si="19"/>
        <v>0</v>
      </c>
      <c r="K231" s="27">
        <v>38.409999999999997</v>
      </c>
      <c r="L231" s="30">
        <f t="shared" si="20"/>
        <v>0</v>
      </c>
      <c r="M231" s="26"/>
      <c r="N231" s="26"/>
    </row>
    <row r="232" spans="1:14" hidden="1" x14ac:dyDescent="0.25">
      <c r="A232" s="60" t="s">
        <v>43</v>
      </c>
      <c r="B232" s="61"/>
      <c r="C232" s="61"/>
      <c r="D232" s="61"/>
      <c r="E232" s="61"/>
      <c r="F232" s="61"/>
      <c r="G232" s="61"/>
      <c r="H232" s="61"/>
      <c r="I232" s="61"/>
      <c r="J232" s="61"/>
      <c r="K232" s="62"/>
      <c r="L232" s="30">
        <f>SUM(L228:L231)</f>
        <v>0</v>
      </c>
      <c r="M232" s="26"/>
      <c r="N232" s="26"/>
    </row>
    <row r="233" spans="1:14" hidden="1" x14ac:dyDescent="0.25">
      <c r="A233" s="26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</row>
    <row r="234" spans="1:14" hidden="1" x14ac:dyDescent="0.25">
      <c r="A234" s="64" t="s">
        <v>44</v>
      </c>
      <c r="B234" s="64"/>
      <c r="C234" s="64"/>
      <c r="D234" s="64"/>
      <c r="E234" s="64"/>
      <c r="F234" s="64"/>
      <c r="G234" s="64"/>
      <c r="H234" s="64"/>
      <c r="I234" s="64"/>
      <c r="J234" s="64"/>
      <c r="K234" s="64"/>
      <c r="L234" s="64"/>
      <c r="M234" s="26"/>
      <c r="N234" s="26"/>
    </row>
    <row r="235" spans="1:14" hidden="1" x14ac:dyDescent="0.25">
      <c r="A235" s="26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</row>
    <row r="236" spans="1:14" ht="60" hidden="1" x14ac:dyDescent="0.25">
      <c r="A236" s="66" t="s">
        <v>51</v>
      </c>
      <c r="B236" s="66"/>
      <c r="C236" s="66"/>
      <c r="D236" s="66"/>
      <c r="E236" s="66"/>
      <c r="F236" s="29" t="s">
        <v>20</v>
      </c>
      <c r="G236" s="29" t="s">
        <v>31</v>
      </c>
      <c r="H236" s="29" t="s">
        <v>32</v>
      </c>
      <c r="I236" s="29" t="s">
        <v>33</v>
      </c>
      <c r="J236" s="29" t="s">
        <v>34</v>
      </c>
      <c r="K236" s="29" t="s">
        <v>156</v>
      </c>
      <c r="L236" s="29" t="s">
        <v>17</v>
      </c>
      <c r="M236" s="26"/>
      <c r="N236" s="26"/>
    </row>
    <row r="237" spans="1:14" hidden="1" x14ac:dyDescent="0.25">
      <c r="A237" s="55" t="s">
        <v>45</v>
      </c>
      <c r="B237" s="55"/>
      <c r="C237" s="55"/>
      <c r="D237" s="55"/>
      <c r="E237" s="55"/>
      <c r="F237" s="27" t="s">
        <v>48</v>
      </c>
      <c r="G237" s="27">
        <v>1</v>
      </c>
      <c r="H237" s="30">
        <f>L225</f>
        <v>1501.5197568389058</v>
      </c>
      <c r="I237" s="30">
        <f>J186</f>
        <v>23.688000000000002</v>
      </c>
      <c r="J237" s="34">
        <f>(G237/H237)*I237</f>
        <v>1.5776016194331985E-2</v>
      </c>
      <c r="K237" s="27"/>
      <c r="L237" s="30">
        <f t="shared" ref="L237:L239" si="21">J237*K237</f>
        <v>0</v>
      </c>
      <c r="M237" s="26"/>
      <c r="N237" s="26"/>
    </row>
    <row r="238" spans="1:14" hidden="1" x14ac:dyDescent="0.25">
      <c r="A238" s="55" t="s">
        <v>46</v>
      </c>
      <c r="B238" s="55"/>
      <c r="C238" s="55"/>
      <c r="D238" s="55"/>
      <c r="E238" s="55"/>
      <c r="F238" s="27" t="s">
        <v>48</v>
      </c>
      <c r="G238" s="27">
        <v>1</v>
      </c>
      <c r="H238" s="30">
        <f>L225</f>
        <v>1501.5197568389058</v>
      </c>
      <c r="I238" s="30">
        <f>J186</f>
        <v>23.688000000000002</v>
      </c>
      <c r="J238" s="34">
        <f t="shared" ref="J238:J239" si="22">G238/H238*I238</f>
        <v>1.5776016194331985E-2</v>
      </c>
      <c r="K238" s="27"/>
      <c r="L238" s="30">
        <f t="shared" si="21"/>
        <v>0</v>
      </c>
      <c r="M238" s="26"/>
      <c r="N238" s="26"/>
    </row>
    <row r="239" spans="1:14" hidden="1" x14ac:dyDescent="0.25">
      <c r="A239" s="55" t="s">
        <v>47</v>
      </c>
      <c r="B239" s="55"/>
      <c r="C239" s="55"/>
      <c r="D239" s="55"/>
      <c r="E239" s="55"/>
      <c r="F239" s="27" t="s">
        <v>48</v>
      </c>
      <c r="G239" s="27">
        <v>1</v>
      </c>
      <c r="H239" s="30">
        <f>L225</f>
        <v>1501.5197568389058</v>
      </c>
      <c r="I239" s="30">
        <f>J186</f>
        <v>23.688000000000002</v>
      </c>
      <c r="J239" s="34">
        <f t="shared" si="22"/>
        <v>1.5776016194331985E-2</v>
      </c>
      <c r="K239" s="27"/>
      <c r="L239" s="30">
        <f t="shared" si="21"/>
        <v>0</v>
      </c>
      <c r="M239" s="26"/>
      <c r="N239" s="26"/>
    </row>
    <row r="240" spans="1:14" hidden="1" x14ac:dyDescent="0.25">
      <c r="A240" s="60" t="s">
        <v>49</v>
      </c>
      <c r="B240" s="61"/>
      <c r="C240" s="61"/>
      <c r="D240" s="61"/>
      <c r="E240" s="61"/>
      <c r="F240" s="61"/>
      <c r="G240" s="61"/>
      <c r="H240" s="61"/>
      <c r="I240" s="61"/>
      <c r="J240" s="61"/>
      <c r="K240" s="62"/>
      <c r="L240" s="30">
        <f>SUM(L237:L239)</f>
        <v>0</v>
      </c>
      <c r="M240" s="26"/>
      <c r="N240" s="26"/>
    </row>
    <row r="241" spans="1:14" hidden="1" x14ac:dyDescent="0.25">
      <c r="A241" s="26"/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</row>
    <row r="242" spans="1:14" hidden="1" x14ac:dyDescent="0.25">
      <c r="A242" s="64" t="s">
        <v>50</v>
      </c>
      <c r="B242" s="64"/>
      <c r="C242" s="64"/>
      <c r="D242" s="64"/>
      <c r="E242" s="64"/>
      <c r="F242" s="64"/>
      <c r="G242" s="64"/>
      <c r="H242" s="64"/>
      <c r="I242" s="64"/>
      <c r="J242" s="64"/>
      <c r="K242" s="64"/>
      <c r="L242" s="64"/>
      <c r="M242" s="26"/>
      <c r="N242" s="26"/>
    </row>
    <row r="243" spans="1:14" hidden="1" x14ac:dyDescent="0.25">
      <c r="A243" s="26"/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</row>
    <row r="244" spans="1:14" ht="60" hidden="1" x14ac:dyDescent="0.25">
      <c r="A244" s="66" t="s">
        <v>51</v>
      </c>
      <c r="B244" s="66"/>
      <c r="C244" s="66"/>
      <c r="D244" s="66"/>
      <c r="E244" s="66"/>
      <c r="F244" s="29" t="s">
        <v>20</v>
      </c>
      <c r="G244" s="29" t="s">
        <v>31</v>
      </c>
      <c r="H244" s="29" t="s">
        <v>32</v>
      </c>
      <c r="I244" s="29" t="s">
        <v>33</v>
      </c>
      <c r="J244" s="29" t="s">
        <v>34</v>
      </c>
      <c r="K244" s="29" t="s">
        <v>35</v>
      </c>
      <c r="L244" s="29" t="s">
        <v>17</v>
      </c>
      <c r="M244" s="26"/>
      <c r="N244" s="26"/>
    </row>
    <row r="245" spans="1:14" ht="45" hidden="1" x14ac:dyDescent="0.25">
      <c r="A245" s="55" t="s">
        <v>52</v>
      </c>
      <c r="B245" s="55"/>
      <c r="C245" s="55"/>
      <c r="D245" s="55"/>
      <c r="E245" s="55"/>
      <c r="F245" s="29" t="s">
        <v>53</v>
      </c>
      <c r="G245" s="27">
        <v>2</v>
      </c>
      <c r="H245" s="30">
        <f>L225</f>
        <v>1501.5197568389058</v>
      </c>
      <c r="I245" s="30">
        <f>J186</f>
        <v>23.688000000000002</v>
      </c>
      <c r="J245" s="27">
        <f>(G245/H245)*I245</f>
        <v>3.155203238866397E-2</v>
      </c>
      <c r="K245" s="30"/>
      <c r="L245" s="30">
        <f>J245*K245</f>
        <v>0</v>
      </c>
      <c r="M245" s="26"/>
      <c r="N245" s="26"/>
    </row>
    <row r="246" spans="1:14" hidden="1" x14ac:dyDescent="0.25">
      <c r="A246" s="60" t="s">
        <v>54</v>
      </c>
      <c r="B246" s="61"/>
      <c r="C246" s="61"/>
      <c r="D246" s="61"/>
      <c r="E246" s="61"/>
      <c r="F246" s="61"/>
      <c r="G246" s="61"/>
      <c r="H246" s="61"/>
      <c r="I246" s="61"/>
      <c r="J246" s="61"/>
      <c r="K246" s="62"/>
      <c r="L246" s="30">
        <f>L245</f>
        <v>0</v>
      </c>
      <c r="M246" s="26"/>
      <c r="N246" s="26"/>
    </row>
    <row r="247" spans="1:14" hidden="1" x14ac:dyDescent="0.25">
      <c r="A247" s="26"/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</row>
    <row r="248" spans="1:14" ht="105" hidden="1" x14ac:dyDescent="0.25">
      <c r="A248" s="66" t="s">
        <v>55</v>
      </c>
      <c r="B248" s="66"/>
      <c r="C248" s="66"/>
      <c r="D248" s="66"/>
      <c r="E248" s="66"/>
      <c r="F248" s="29" t="s">
        <v>20</v>
      </c>
      <c r="G248" s="29" t="s">
        <v>31</v>
      </c>
      <c r="H248" s="29" t="s">
        <v>32</v>
      </c>
      <c r="I248" s="29" t="s">
        <v>33</v>
      </c>
      <c r="J248" s="29" t="s">
        <v>34</v>
      </c>
      <c r="K248" s="29" t="s">
        <v>157</v>
      </c>
      <c r="L248" s="29" t="s">
        <v>56</v>
      </c>
      <c r="M248" s="29" t="s">
        <v>17</v>
      </c>
      <c r="N248" s="26"/>
    </row>
    <row r="249" spans="1:14" ht="30" hidden="1" x14ac:dyDescent="0.25">
      <c r="A249" s="66" t="s">
        <v>57</v>
      </c>
      <c r="B249" s="66"/>
      <c r="C249" s="66"/>
      <c r="D249" s="66"/>
      <c r="E249" s="66"/>
      <c r="F249" s="35" t="s">
        <v>58</v>
      </c>
      <c r="G249" s="27">
        <v>3</v>
      </c>
      <c r="H249" s="30">
        <f>L225</f>
        <v>1501.5197568389058</v>
      </c>
      <c r="I249" s="30">
        <f>J186</f>
        <v>23.688000000000002</v>
      </c>
      <c r="J249" s="34">
        <f>(G249/H249)*I249</f>
        <v>4.7328048582995955E-2</v>
      </c>
      <c r="K249" s="27"/>
      <c r="L249" s="27">
        <v>12</v>
      </c>
      <c r="M249" s="30">
        <f>J249*K249*L249</f>
        <v>0</v>
      </c>
      <c r="N249" s="26"/>
    </row>
    <row r="250" spans="1:14" hidden="1" x14ac:dyDescent="0.25">
      <c r="A250" s="60" t="s">
        <v>59</v>
      </c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2"/>
      <c r="M250" s="30">
        <f>SUM(M249)</f>
        <v>0</v>
      </c>
      <c r="N250" s="26"/>
    </row>
    <row r="251" spans="1:14" hidden="1" x14ac:dyDescent="0.25">
      <c r="A251" s="26"/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</row>
    <row r="252" spans="1:14" hidden="1" x14ac:dyDescent="0.25">
      <c r="A252" s="64" t="s">
        <v>86</v>
      </c>
      <c r="B252" s="64"/>
      <c r="C252" s="64"/>
      <c r="D252" s="64"/>
      <c r="E252" s="64"/>
      <c r="F252" s="64"/>
      <c r="G252" s="64"/>
      <c r="H252" s="64"/>
      <c r="I252" s="64"/>
      <c r="J252" s="64"/>
      <c r="K252" s="64"/>
      <c r="L252" s="64"/>
      <c r="M252" s="26"/>
      <c r="N252" s="26"/>
    </row>
    <row r="253" spans="1:14" hidden="1" x14ac:dyDescent="0.25">
      <c r="A253" s="26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</row>
    <row r="254" spans="1:14" ht="60" hidden="1" x14ac:dyDescent="0.25">
      <c r="A254" s="66" t="s">
        <v>11</v>
      </c>
      <c r="B254" s="66"/>
      <c r="C254" s="66"/>
      <c r="D254" s="66"/>
      <c r="E254" s="66"/>
      <c r="F254" s="29" t="s">
        <v>12</v>
      </c>
      <c r="G254" s="27" t="s">
        <v>1</v>
      </c>
      <c r="H254" s="29" t="s">
        <v>32</v>
      </c>
      <c r="I254" s="29" t="s">
        <v>33</v>
      </c>
      <c r="J254" s="29" t="s">
        <v>34</v>
      </c>
      <c r="K254" s="35" t="s">
        <v>60</v>
      </c>
      <c r="L254" s="29" t="s">
        <v>17</v>
      </c>
      <c r="M254" s="26"/>
      <c r="N254" s="26"/>
    </row>
    <row r="255" spans="1:14" hidden="1" x14ac:dyDescent="0.25">
      <c r="A255" s="55" t="s">
        <v>4</v>
      </c>
      <c r="B255" s="55"/>
      <c r="C255" s="55"/>
      <c r="D255" s="55"/>
      <c r="E255" s="55"/>
      <c r="F255" s="36">
        <v>20875.13</v>
      </c>
      <c r="G255" s="27">
        <v>1</v>
      </c>
      <c r="H255" s="30">
        <f>L225</f>
        <v>1501.5197568389058</v>
      </c>
      <c r="I255" s="30">
        <f>J186</f>
        <v>23.688000000000002</v>
      </c>
      <c r="J255" s="34">
        <f>G255/H255*I255</f>
        <v>1.5776016194331985E-2</v>
      </c>
      <c r="K255" s="30">
        <f>F255*G255*12*1.302</f>
        <v>326153.03112</v>
      </c>
      <c r="L255" s="30">
        <f>J255*K255</f>
        <v>5145.3955007795839</v>
      </c>
      <c r="M255" s="26"/>
      <c r="N255" s="26"/>
    </row>
    <row r="256" spans="1:14" hidden="1" x14ac:dyDescent="0.25">
      <c r="A256" s="55" t="s">
        <v>106</v>
      </c>
      <c r="B256" s="55"/>
      <c r="C256" s="55"/>
      <c r="D256" s="55"/>
      <c r="E256" s="55"/>
      <c r="F256" s="36">
        <v>9544</v>
      </c>
      <c r="G256" s="27">
        <v>1</v>
      </c>
      <c r="H256" s="30">
        <f>L225</f>
        <v>1501.5197568389058</v>
      </c>
      <c r="I256" s="30">
        <f>J186</f>
        <v>23.688000000000002</v>
      </c>
      <c r="J256" s="34">
        <f t="shared" ref="J256:J277" si="23">G256/H256*I256</f>
        <v>1.5776016194331985E-2</v>
      </c>
      <c r="K256" s="30">
        <f t="shared" ref="K256:K277" si="24">F256*G256*12*1.302</f>
        <v>149115.45600000001</v>
      </c>
      <c r="L256" s="30">
        <f t="shared" ref="L256:L277" si="25">J256*K256</f>
        <v>2352.4478486811986</v>
      </c>
      <c r="M256" s="26"/>
      <c r="N256" s="26"/>
    </row>
    <row r="257" spans="1:14" hidden="1" x14ac:dyDescent="0.25">
      <c r="A257" s="55" t="s">
        <v>93</v>
      </c>
      <c r="B257" s="55"/>
      <c r="C257" s="55"/>
      <c r="D257" s="55"/>
      <c r="E257" s="55"/>
      <c r="F257" s="30">
        <v>14979.45</v>
      </c>
      <c r="G257" s="27">
        <v>1</v>
      </c>
      <c r="H257" s="30">
        <f>L225</f>
        <v>1501.5197568389058</v>
      </c>
      <c r="I257" s="30">
        <f>J186</f>
        <v>23.688000000000002</v>
      </c>
      <c r="J257" s="34">
        <f t="shared" si="23"/>
        <v>1.5776016194331985E-2</v>
      </c>
      <c r="K257" s="30">
        <f t="shared" si="24"/>
        <v>234038.92680000004</v>
      </c>
      <c r="L257" s="30">
        <f t="shared" si="25"/>
        <v>3692.2018993008787</v>
      </c>
      <c r="M257" s="26"/>
      <c r="N257" s="26"/>
    </row>
    <row r="258" spans="1:14" hidden="1" x14ac:dyDescent="0.25">
      <c r="A258" s="55" t="s">
        <v>97</v>
      </c>
      <c r="B258" s="55"/>
      <c r="C258" s="55"/>
      <c r="D258" s="55"/>
      <c r="E258" s="55"/>
      <c r="F258" s="36">
        <v>14979.45</v>
      </c>
      <c r="G258" s="27">
        <v>1</v>
      </c>
      <c r="H258" s="30">
        <f>L225</f>
        <v>1501.5197568389058</v>
      </c>
      <c r="I258" s="30">
        <f>J186</f>
        <v>23.688000000000002</v>
      </c>
      <c r="J258" s="34">
        <f t="shared" si="23"/>
        <v>1.5776016194331985E-2</v>
      </c>
      <c r="K258" s="30">
        <f t="shared" si="24"/>
        <v>234038.92680000004</v>
      </c>
      <c r="L258" s="30">
        <f t="shared" si="25"/>
        <v>3692.2018993008787</v>
      </c>
      <c r="M258" s="26"/>
      <c r="N258" s="26"/>
    </row>
    <row r="259" spans="1:14" hidden="1" x14ac:dyDescent="0.25">
      <c r="A259" s="55" t="s">
        <v>98</v>
      </c>
      <c r="B259" s="55"/>
      <c r="C259" s="55"/>
      <c r="D259" s="55"/>
      <c r="E259" s="55"/>
      <c r="F259" s="36">
        <v>14979.45</v>
      </c>
      <c r="G259" s="27">
        <v>1</v>
      </c>
      <c r="H259" s="30">
        <f>L225</f>
        <v>1501.5197568389058</v>
      </c>
      <c r="I259" s="30">
        <f>J186</f>
        <v>23.688000000000002</v>
      </c>
      <c r="J259" s="34">
        <f t="shared" si="23"/>
        <v>1.5776016194331985E-2</v>
      </c>
      <c r="K259" s="30">
        <f t="shared" si="24"/>
        <v>234038.92680000004</v>
      </c>
      <c r="L259" s="30">
        <f t="shared" si="25"/>
        <v>3692.2018993008787</v>
      </c>
      <c r="M259" s="26"/>
      <c r="N259" s="26"/>
    </row>
    <row r="260" spans="1:14" hidden="1" x14ac:dyDescent="0.25">
      <c r="A260" s="55" t="s">
        <v>102</v>
      </c>
      <c r="B260" s="55"/>
      <c r="C260" s="55"/>
      <c r="D260" s="55"/>
      <c r="E260" s="55"/>
      <c r="F260" s="36">
        <v>9544</v>
      </c>
      <c r="G260" s="27">
        <v>1</v>
      </c>
      <c r="H260" s="30">
        <f>L225</f>
        <v>1501.5197568389058</v>
      </c>
      <c r="I260" s="30">
        <f>J186</f>
        <v>23.688000000000002</v>
      </c>
      <c r="J260" s="34">
        <f t="shared" si="23"/>
        <v>1.5776016194331985E-2</v>
      </c>
      <c r="K260" s="30">
        <f t="shared" si="24"/>
        <v>149115.45600000001</v>
      </c>
      <c r="L260" s="30">
        <f t="shared" si="25"/>
        <v>2352.4478486811986</v>
      </c>
      <c r="M260" s="26"/>
      <c r="N260" s="26"/>
    </row>
    <row r="261" spans="1:14" hidden="1" x14ac:dyDescent="0.25">
      <c r="A261" s="55" t="s">
        <v>88</v>
      </c>
      <c r="B261" s="55"/>
      <c r="C261" s="55"/>
      <c r="D261" s="55"/>
      <c r="E261" s="55"/>
      <c r="F261" s="36">
        <v>11472.78</v>
      </c>
      <c r="G261" s="27">
        <v>1</v>
      </c>
      <c r="H261" s="30">
        <f>L225</f>
        <v>1501.5197568389058</v>
      </c>
      <c r="I261" s="30">
        <f>J186</f>
        <v>23.688000000000002</v>
      </c>
      <c r="J261" s="34">
        <f t="shared" si="23"/>
        <v>1.5776016194331985E-2</v>
      </c>
      <c r="K261" s="30">
        <f t="shared" si="24"/>
        <v>179250.71472000002</v>
      </c>
      <c r="L261" s="30">
        <f t="shared" si="25"/>
        <v>2827.8621782683031</v>
      </c>
      <c r="M261" s="26"/>
      <c r="N261" s="26"/>
    </row>
    <row r="262" spans="1:14" hidden="1" x14ac:dyDescent="0.25">
      <c r="A262" s="55" t="s">
        <v>104</v>
      </c>
      <c r="B262" s="55"/>
      <c r="C262" s="55"/>
      <c r="D262" s="55"/>
      <c r="E262" s="55"/>
      <c r="F262" s="36">
        <v>9544</v>
      </c>
      <c r="G262" s="28">
        <v>1</v>
      </c>
      <c r="H262" s="30">
        <f>L225</f>
        <v>1501.5197568389058</v>
      </c>
      <c r="I262" s="30">
        <f>J186</f>
        <v>23.688000000000002</v>
      </c>
      <c r="J262" s="34">
        <f t="shared" si="23"/>
        <v>1.5776016194331985E-2</v>
      </c>
      <c r="K262" s="30">
        <f t="shared" si="24"/>
        <v>149115.45600000001</v>
      </c>
      <c r="L262" s="30">
        <f t="shared" si="25"/>
        <v>2352.4478486811986</v>
      </c>
      <c r="M262" s="26"/>
      <c r="N262" s="26"/>
    </row>
    <row r="263" spans="1:14" hidden="1" x14ac:dyDescent="0.25">
      <c r="A263" s="56" t="s">
        <v>105</v>
      </c>
      <c r="B263" s="57"/>
      <c r="C263" s="57"/>
      <c r="D263" s="57"/>
      <c r="E263" s="58"/>
      <c r="F263" s="36">
        <v>9544</v>
      </c>
      <c r="G263" s="28">
        <v>1</v>
      </c>
      <c r="H263" s="30">
        <f>H262</f>
        <v>1501.5197568389058</v>
      </c>
      <c r="I263" s="30">
        <f>I262</f>
        <v>23.688000000000002</v>
      </c>
      <c r="J263" s="34">
        <f t="shared" si="23"/>
        <v>1.5776016194331985E-2</v>
      </c>
      <c r="K263" s="30">
        <f t="shared" si="24"/>
        <v>149115.45600000001</v>
      </c>
      <c r="L263" s="30">
        <f t="shared" si="25"/>
        <v>2352.4478486811986</v>
      </c>
      <c r="M263" s="26"/>
      <c r="N263" s="26"/>
    </row>
    <row r="264" spans="1:14" hidden="1" x14ac:dyDescent="0.25">
      <c r="A264" s="59" t="s">
        <v>5</v>
      </c>
      <c r="B264" s="59"/>
      <c r="C264" s="59"/>
      <c r="D264" s="59"/>
      <c r="E264" s="59"/>
      <c r="F264" s="36">
        <v>9544</v>
      </c>
      <c r="G264" s="28">
        <v>1.5</v>
      </c>
      <c r="H264" s="30">
        <f t="shared" ref="H264:I275" si="26">H263</f>
        <v>1501.5197568389058</v>
      </c>
      <c r="I264" s="30">
        <f t="shared" si="26"/>
        <v>23.688000000000002</v>
      </c>
      <c r="J264" s="34">
        <f t="shared" si="23"/>
        <v>2.3664024291497977E-2</v>
      </c>
      <c r="K264" s="30">
        <f t="shared" si="24"/>
        <v>223673.18400000001</v>
      </c>
      <c r="L264" s="30">
        <f t="shared" si="25"/>
        <v>5293.0076595326973</v>
      </c>
      <c r="M264" s="26"/>
      <c r="N264" s="26"/>
    </row>
    <row r="265" spans="1:14" hidden="1" x14ac:dyDescent="0.25">
      <c r="A265" s="59" t="s">
        <v>6</v>
      </c>
      <c r="B265" s="59"/>
      <c r="C265" s="59"/>
      <c r="D265" s="59"/>
      <c r="E265" s="59"/>
      <c r="F265" s="36">
        <v>9544</v>
      </c>
      <c r="G265" s="28">
        <v>9</v>
      </c>
      <c r="H265" s="30">
        <f t="shared" si="26"/>
        <v>1501.5197568389058</v>
      </c>
      <c r="I265" s="30">
        <f t="shared" si="26"/>
        <v>23.688000000000002</v>
      </c>
      <c r="J265" s="34">
        <f t="shared" si="23"/>
        <v>0.14198414574898788</v>
      </c>
      <c r="K265" s="30">
        <f t="shared" si="24"/>
        <v>1342039.1040000001</v>
      </c>
      <c r="L265" s="30">
        <f t="shared" si="25"/>
        <v>190548.2757431771</v>
      </c>
      <c r="M265" s="26"/>
      <c r="N265" s="26"/>
    </row>
    <row r="266" spans="1:14" hidden="1" x14ac:dyDescent="0.25">
      <c r="A266" s="59" t="s">
        <v>107</v>
      </c>
      <c r="B266" s="59"/>
      <c r="C266" s="59"/>
      <c r="D266" s="59"/>
      <c r="E266" s="59"/>
      <c r="F266" s="36">
        <v>9743.85</v>
      </c>
      <c r="G266" s="28">
        <v>1</v>
      </c>
      <c r="H266" s="30">
        <f t="shared" si="26"/>
        <v>1501.5197568389058</v>
      </c>
      <c r="I266" s="30">
        <f t="shared" si="26"/>
        <v>23.688000000000002</v>
      </c>
      <c r="J266" s="34">
        <f t="shared" si="23"/>
        <v>1.5776016194331985E-2</v>
      </c>
      <c r="K266" s="30">
        <f t="shared" si="24"/>
        <v>152237.91240000003</v>
      </c>
      <c r="L266" s="30">
        <f t="shared" si="25"/>
        <v>2401.7077714136944</v>
      </c>
      <c r="M266" s="26"/>
      <c r="N266" s="26"/>
    </row>
    <row r="267" spans="1:14" hidden="1" x14ac:dyDescent="0.25">
      <c r="A267" s="59" t="s">
        <v>108</v>
      </c>
      <c r="B267" s="59"/>
      <c r="C267" s="59"/>
      <c r="D267" s="59"/>
      <c r="E267" s="59"/>
      <c r="F267" s="36">
        <v>14719.18</v>
      </c>
      <c r="G267" s="28">
        <v>2</v>
      </c>
      <c r="H267" s="30">
        <f t="shared" si="26"/>
        <v>1501.5197568389058</v>
      </c>
      <c r="I267" s="30">
        <f t="shared" si="26"/>
        <v>23.688000000000002</v>
      </c>
      <c r="J267" s="34">
        <f t="shared" si="23"/>
        <v>3.155203238866397E-2</v>
      </c>
      <c r="K267" s="30">
        <f t="shared" si="24"/>
        <v>459944.93664000003</v>
      </c>
      <c r="L267" s="30">
        <f t="shared" si="25"/>
        <v>14512.197537867278</v>
      </c>
      <c r="M267" s="26"/>
      <c r="N267" s="26"/>
    </row>
    <row r="268" spans="1:14" hidden="1" x14ac:dyDescent="0.25">
      <c r="A268" s="59" t="s">
        <v>109</v>
      </c>
      <c r="B268" s="59"/>
      <c r="C268" s="59"/>
      <c r="D268" s="59"/>
      <c r="E268" s="59"/>
      <c r="F268" s="36">
        <v>9544</v>
      </c>
      <c r="G268" s="28">
        <v>1</v>
      </c>
      <c r="H268" s="30">
        <f t="shared" si="26"/>
        <v>1501.5197568389058</v>
      </c>
      <c r="I268" s="30">
        <f t="shared" si="26"/>
        <v>23.688000000000002</v>
      </c>
      <c r="J268" s="34">
        <f t="shared" si="23"/>
        <v>1.5776016194331985E-2</v>
      </c>
      <c r="K268" s="30">
        <f t="shared" si="24"/>
        <v>149115.45600000001</v>
      </c>
      <c r="L268" s="30">
        <f t="shared" si="25"/>
        <v>2352.4478486811986</v>
      </c>
      <c r="M268" s="26"/>
      <c r="N268" s="26"/>
    </row>
    <row r="269" spans="1:14" hidden="1" x14ac:dyDescent="0.25">
      <c r="A269" s="59" t="s">
        <v>8</v>
      </c>
      <c r="B269" s="59"/>
      <c r="C269" s="59"/>
      <c r="D269" s="59"/>
      <c r="E269" s="59"/>
      <c r="F269" s="36">
        <v>9544</v>
      </c>
      <c r="G269" s="28">
        <v>8</v>
      </c>
      <c r="H269" s="30">
        <f t="shared" si="26"/>
        <v>1501.5197568389058</v>
      </c>
      <c r="I269" s="30">
        <f t="shared" si="26"/>
        <v>23.688000000000002</v>
      </c>
      <c r="J269" s="34">
        <f t="shared" si="23"/>
        <v>0.12620812955465588</v>
      </c>
      <c r="K269" s="30">
        <f t="shared" si="24"/>
        <v>1192923.648</v>
      </c>
      <c r="L269" s="30">
        <f t="shared" si="25"/>
        <v>150556.66231559671</v>
      </c>
      <c r="M269" s="26"/>
      <c r="N269" s="26"/>
    </row>
    <row r="270" spans="1:14" hidden="1" x14ac:dyDescent="0.25">
      <c r="A270" s="59" t="s">
        <v>7</v>
      </c>
      <c r="B270" s="59"/>
      <c r="C270" s="59"/>
      <c r="D270" s="59"/>
      <c r="E270" s="59"/>
      <c r="F270" s="36">
        <v>9544</v>
      </c>
      <c r="G270" s="28">
        <v>2</v>
      </c>
      <c r="H270" s="30">
        <f t="shared" si="26"/>
        <v>1501.5197568389058</v>
      </c>
      <c r="I270" s="30">
        <f t="shared" si="26"/>
        <v>23.688000000000002</v>
      </c>
      <c r="J270" s="34">
        <f t="shared" si="23"/>
        <v>3.155203238866397E-2</v>
      </c>
      <c r="K270" s="30">
        <f t="shared" si="24"/>
        <v>298230.91200000001</v>
      </c>
      <c r="L270" s="30">
        <f t="shared" si="25"/>
        <v>9409.7913947247944</v>
      </c>
      <c r="M270" s="26"/>
      <c r="N270" s="26"/>
    </row>
    <row r="271" spans="1:14" hidden="1" x14ac:dyDescent="0.25">
      <c r="A271" s="59" t="s">
        <v>110</v>
      </c>
      <c r="B271" s="59"/>
      <c r="C271" s="59"/>
      <c r="D271" s="59"/>
      <c r="E271" s="59"/>
      <c r="F271" s="36">
        <v>14979.45</v>
      </c>
      <c r="G271" s="28">
        <v>1</v>
      </c>
      <c r="H271" s="30">
        <f t="shared" si="26"/>
        <v>1501.5197568389058</v>
      </c>
      <c r="I271" s="30">
        <f t="shared" si="26"/>
        <v>23.688000000000002</v>
      </c>
      <c r="J271" s="34">
        <f t="shared" si="23"/>
        <v>1.5776016194331985E-2</v>
      </c>
      <c r="K271" s="30">
        <f t="shared" si="24"/>
        <v>234038.92680000004</v>
      </c>
      <c r="L271" s="30">
        <f t="shared" si="25"/>
        <v>3692.2018993008787</v>
      </c>
      <c r="M271" s="26"/>
      <c r="N271" s="26"/>
    </row>
    <row r="272" spans="1:14" hidden="1" x14ac:dyDescent="0.25">
      <c r="A272" s="56" t="s">
        <v>111</v>
      </c>
      <c r="B272" s="57"/>
      <c r="C272" s="57"/>
      <c r="D272" s="57"/>
      <c r="E272" s="58"/>
      <c r="F272" s="36">
        <v>9544</v>
      </c>
      <c r="G272" s="28">
        <v>1</v>
      </c>
      <c r="H272" s="30">
        <f t="shared" si="26"/>
        <v>1501.5197568389058</v>
      </c>
      <c r="I272" s="30">
        <f t="shared" si="26"/>
        <v>23.688000000000002</v>
      </c>
      <c r="J272" s="34">
        <f t="shared" si="23"/>
        <v>1.5776016194331985E-2</v>
      </c>
      <c r="K272" s="30">
        <f t="shared" si="24"/>
        <v>149115.45600000001</v>
      </c>
      <c r="L272" s="30">
        <f t="shared" si="25"/>
        <v>2352.4478486811986</v>
      </c>
      <c r="M272" s="26"/>
      <c r="N272" s="26"/>
    </row>
    <row r="273" spans="1:14" hidden="1" x14ac:dyDescent="0.25">
      <c r="A273" s="56" t="s">
        <v>90</v>
      </c>
      <c r="B273" s="57"/>
      <c r="C273" s="57"/>
      <c r="D273" s="57"/>
      <c r="E273" s="58"/>
      <c r="F273" s="36">
        <v>9544</v>
      </c>
      <c r="G273" s="28">
        <v>1</v>
      </c>
      <c r="H273" s="30">
        <f t="shared" si="26"/>
        <v>1501.5197568389058</v>
      </c>
      <c r="I273" s="30">
        <f t="shared" si="26"/>
        <v>23.688000000000002</v>
      </c>
      <c r="J273" s="34">
        <f t="shared" si="23"/>
        <v>1.5776016194331985E-2</v>
      </c>
      <c r="K273" s="30">
        <f t="shared" si="24"/>
        <v>149115.45600000001</v>
      </c>
      <c r="L273" s="30">
        <f t="shared" si="25"/>
        <v>2352.4478486811986</v>
      </c>
      <c r="M273" s="26"/>
      <c r="N273" s="26"/>
    </row>
    <row r="274" spans="1:14" hidden="1" x14ac:dyDescent="0.25">
      <c r="A274" s="56" t="s">
        <v>112</v>
      </c>
      <c r="B274" s="57"/>
      <c r="C274" s="57"/>
      <c r="D274" s="57"/>
      <c r="E274" s="58"/>
      <c r="F274" s="36">
        <v>14719.18</v>
      </c>
      <c r="G274" s="28">
        <v>2</v>
      </c>
      <c r="H274" s="30">
        <f t="shared" si="26"/>
        <v>1501.5197568389058</v>
      </c>
      <c r="I274" s="30">
        <f t="shared" si="26"/>
        <v>23.688000000000002</v>
      </c>
      <c r="J274" s="34">
        <f t="shared" si="23"/>
        <v>3.155203238866397E-2</v>
      </c>
      <c r="K274" s="30">
        <f t="shared" si="24"/>
        <v>459944.93664000003</v>
      </c>
      <c r="L274" s="30">
        <f t="shared" si="25"/>
        <v>14512.197537867278</v>
      </c>
      <c r="M274" s="26"/>
      <c r="N274" s="26"/>
    </row>
    <row r="275" spans="1:14" hidden="1" x14ac:dyDescent="0.25">
      <c r="A275" s="56" t="s">
        <v>113</v>
      </c>
      <c r="B275" s="57"/>
      <c r="C275" s="57"/>
      <c r="D275" s="57"/>
      <c r="E275" s="58"/>
      <c r="F275" s="36">
        <v>9743.85</v>
      </c>
      <c r="G275" s="28">
        <v>1</v>
      </c>
      <c r="H275" s="30">
        <f t="shared" si="26"/>
        <v>1501.5197568389058</v>
      </c>
      <c r="I275" s="30">
        <f t="shared" si="26"/>
        <v>23.688000000000002</v>
      </c>
      <c r="J275" s="34">
        <f t="shared" si="23"/>
        <v>1.5776016194331985E-2</v>
      </c>
      <c r="K275" s="30">
        <f t="shared" si="24"/>
        <v>152237.91240000003</v>
      </c>
      <c r="L275" s="30">
        <f t="shared" si="25"/>
        <v>2401.7077714136944</v>
      </c>
      <c r="M275" s="26"/>
      <c r="N275" s="26"/>
    </row>
    <row r="276" spans="1:14" hidden="1" x14ac:dyDescent="0.25">
      <c r="A276" s="56" t="s">
        <v>114</v>
      </c>
      <c r="B276" s="57"/>
      <c r="C276" s="57"/>
      <c r="D276" s="57"/>
      <c r="E276" s="58"/>
      <c r="F276" s="30">
        <v>14979.45</v>
      </c>
      <c r="G276" s="28">
        <v>1</v>
      </c>
      <c r="H276" s="30">
        <f>L225</f>
        <v>1501.5197568389058</v>
      </c>
      <c r="I276" s="30">
        <f>J186</f>
        <v>23.688000000000002</v>
      </c>
      <c r="J276" s="34">
        <f t="shared" si="23"/>
        <v>1.5776016194331985E-2</v>
      </c>
      <c r="K276" s="30">
        <f t="shared" si="24"/>
        <v>234038.92680000004</v>
      </c>
      <c r="L276" s="30">
        <f t="shared" si="25"/>
        <v>3692.2018993008787</v>
      </c>
      <c r="M276" s="26"/>
      <c r="N276" s="26"/>
    </row>
    <row r="277" spans="1:14" hidden="1" x14ac:dyDescent="0.25">
      <c r="A277" s="56" t="s">
        <v>3</v>
      </c>
      <c r="B277" s="57"/>
      <c r="C277" s="57"/>
      <c r="D277" s="57"/>
      <c r="E277" s="58"/>
      <c r="F277" s="36">
        <v>20895.13</v>
      </c>
      <c r="G277" s="28">
        <v>1</v>
      </c>
      <c r="H277" s="30">
        <f>L225</f>
        <v>1501.5197568389058</v>
      </c>
      <c r="I277" s="30">
        <f>J186</f>
        <v>23.688000000000002</v>
      </c>
      <c r="J277" s="34">
        <f t="shared" si="23"/>
        <v>1.5776016194331985E-2</v>
      </c>
      <c r="K277" s="30">
        <f t="shared" si="24"/>
        <v>326465.51111999998</v>
      </c>
      <c r="L277" s="30">
        <f t="shared" si="25"/>
        <v>5150.325190319988</v>
      </c>
      <c r="M277" s="26"/>
      <c r="N277" s="26"/>
    </row>
    <row r="278" spans="1:14" hidden="1" x14ac:dyDescent="0.25">
      <c r="A278" s="52"/>
      <c r="B278" s="53"/>
      <c r="C278" s="53"/>
      <c r="D278" s="53"/>
      <c r="E278" s="54"/>
      <c r="F278" s="37"/>
      <c r="G278" s="27"/>
      <c r="H278" s="30"/>
      <c r="I278" s="30"/>
      <c r="J278" s="34"/>
      <c r="K278" s="30"/>
      <c r="L278" s="30"/>
      <c r="M278" s="26"/>
      <c r="N278" s="26"/>
    </row>
    <row r="279" spans="1:14" hidden="1" x14ac:dyDescent="0.25">
      <c r="A279" s="56"/>
      <c r="B279" s="57"/>
      <c r="C279" s="57"/>
      <c r="D279" s="57"/>
      <c r="E279" s="58"/>
      <c r="F279" s="37"/>
      <c r="G279" s="27"/>
      <c r="H279" s="30"/>
      <c r="I279" s="30"/>
      <c r="J279" s="34"/>
      <c r="K279" s="30"/>
      <c r="L279" s="30"/>
      <c r="M279" s="26"/>
      <c r="N279" s="26"/>
    </row>
    <row r="280" spans="1:14" hidden="1" x14ac:dyDescent="0.25">
      <c r="A280" s="60" t="s">
        <v>61</v>
      </c>
      <c r="B280" s="61"/>
      <c r="C280" s="61"/>
      <c r="D280" s="61"/>
      <c r="E280" s="61"/>
      <c r="F280" s="61"/>
      <c r="G280" s="61"/>
      <c r="H280" s="61"/>
      <c r="I280" s="61"/>
      <c r="J280" s="61"/>
      <c r="K280" s="62"/>
      <c r="L280" s="30">
        <f>SUM(L255:L279)</f>
        <v>437687.27503823378</v>
      </c>
      <c r="M280" s="26"/>
      <c r="N280" s="26"/>
    </row>
    <row r="281" spans="1:14" hidden="1" x14ac:dyDescent="0.25">
      <c r="A281" s="26"/>
      <c r="B281" s="26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</row>
    <row r="282" spans="1:14" hidden="1" x14ac:dyDescent="0.25">
      <c r="A282" s="64" t="s">
        <v>62</v>
      </c>
      <c r="B282" s="64"/>
      <c r="C282" s="64"/>
      <c r="D282" s="64"/>
      <c r="E282" s="64"/>
      <c r="F282" s="64"/>
      <c r="G282" s="64"/>
      <c r="H282" s="64"/>
      <c r="I282" s="64"/>
      <c r="J282" s="64"/>
      <c r="K282" s="64"/>
      <c r="L282" s="64"/>
      <c r="M282" s="26"/>
      <c r="N282" s="26"/>
    </row>
    <row r="283" spans="1:14" hidden="1" x14ac:dyDescent="0.25">
      <c r="A283" s="26"/>
      <c r="B283" s="26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26"/>
    </row>
    <row r="284" spans="1:14" ht="60" hidden="1" x14ac:dyDescent="0.25">
      <c r="A284" s="66" t="s">
        <v>63</v>
      </c>
      <c r="B284" s="66"/>
      <c r="C284" s="66"/>
      <c r="D284" s="66"/>
      <c r="E284" s="66"/>
      <c r="F284" s="29" t="s">
        <v>20</v>
      </c>
      <c r="G284" s="29" t="s">
        <v>31</v>
      </c>
      <c r="H284" s="29" t="s">
        <v>32</v>
      </c>
      <c r="I284" s="29" t="s">
        <v>33</v>
      </c>
      <c r="J284" s="29" t="s">
        <v>34</v>
      </c>
      <c r="K284" s="29" t="s">
        <v>35</v>
      </c>
      <c r="L284" s="29" t="s">
        <v>17</v>
      </c>
      <c r="M284" s="26"/>
      <c r="N284" s="26"/>
    </row>
    <row r="285" spans="1:14" hidden="1" x14ac:dyDescent="0.25">
      <c r="A285" s="55" t="s">
        <v>64</v>
      </c>
      <c r="B285" s="55"/>
      <c r="C285" s="55"/>
      <c r="D285" s="55"/>
      <c r="E285" s="55"/>
      <c r="F285" s="27" t="s">
        <v>66</v>
      </c>
      <c r="G285" s="27"/>
      <c r="H285" s="30">
        <f>L225</f>
        <v>1501.5197568389058</v>
      </c>
      <c r="I285" s="30">
        <f>J186</f>
        <v>23.688000000000002</v>
      </c>
      <c r="J285" s="27">
        <f>G285/H285*I285</f>
        <v>0</v>
      </c>
      <c r="K285" s="27"/>
      <c r="L285" s="27">
        <f>J285*K285</f>
        <v>0</v>
      </c>
      <c r="M285" s="26"/>
      <c r="N285" s="26"/>
    </row>
    <row r="286" spans="1:14" hidden="1" x14ac:dyDescent="0.25">
      <c r="A286" s="52" t="s">
        <v>117</v>
      </c>
      <c r="B286" s="53"/>
      <c r="C286" s="53"/>
      <c r="D286" s="53"/>
      <c r="E286" s="54"/>
      <c r="F286" s="27" t="s">
        <v>66</v>
      </c>
      <c r="G286" s="27">
        <v>200</v>
      </c>
      <c r="H286" s="30">
        <f>H285</f>
        <v>1501.5197568389058</v>
      </c>
      <c r="I286" s="30">
        <v>23.69</v>
      </c>
      <c r="J286" s="30">
        <f>G286/H286*I286</f>
        <v>3.1554696356275302</v>
      </c>
      <c r="K286" s="27">
        <v>31</v>
      </c>
      <c r="L286" s="30">
        <f>J286*K286</f>
        <v>97.819558704453442</v>
      </c>
      <c r="M286" s="26"/>
      <c r="N286" s="26"/>
    </row>
    <row r="287" spans="1:14" hidden="1" x14ac:dyDescent="0.25">
      <c r="A287" s="55" t="s">
        <v>65</v>
      </c>
      <c r="B287" s="55"/>
      <c r="C287" s="55"/>
      <c r="D287" s="55"/>
      <c r="E287" s="55"/>
      <c r="F287" s="27" t="s">
        <v>66</v>
      </c>
      <c r="G287" s="27"/>
      <c r="H287" s="30">
        <f>L225</f>
        <v>1501.5197568389058</v>
      </c>
      <c r="I287" s="30">
        <f>J186</f>
        <v>23.688000000000002</v>
      </c>
      <c r="J287" s="27">
        <f>G287/H287*I287</f>
        <v>0</v>
      </c>
      <c r="K287" s="27"/>
      <c r="L287" s="30">
        <f>J287*K287</f>
        <v>0</v>
      </c>
      <c r="M287" s="26"/>
      <c r="N287" s="26"/>
    </row>
    <row r="288" spans="1:14" hidden="1" x14ac:dyDescent="0.25">
      <c r="A288" s="60" t="s">
        <v>67</v>
      </c>
      <c r="B288" s="61"/>
      <c r="C288" s="61"/>
      <c r="D288" s="61"/>
      <c r="E288" s="61"/>
      <c r="F288" s="61"/>
      <c r="G288" s="61"/>
      <c r="H288" s="61"/>
      <c r="I288" s="61"/>
      <c r="J288" s="61"/>
      <c r="K288" s="62"/>
      <c r="L288" s="30">
        <f>SUM(L285:L287)</f>
        <v>97.819558704453442</v>
      </c>
      <c r="M288" s="26"/>
      <c r="N288" s="26"/>
    </row>
    <row r="289" spans="1:14" hidden="1" x14ac:dyDescent="0.25">
      <c r="A289" s="26"/>
      <c r="B289" s="26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</row>
    <row r="290" spans="1:14" hidden="1" x14ac:dyDescent="0.25">
      <c r="A290" s="64" t="s">
        <v>68</v>
      </c>
      <c r="B290" s="64"/>
      <c r="C290" s="64"/>
      <c r="D290" s="64"/>
      <c r="E290" s="64"/>
      <c r="F290" s="64"/>
      <c r="G290" s="64"/>
      <c r="H290" s="64"/>
      <c r="I290" s="64"/>
      <c r="J290" s="64"/>
      <c r="K290" s="64"/>
      <c r="L290" s="64"/>
      <c r="M290" s="26"/>
      <c r="N290" s="26"/>
    </row>
    <row r="291" spans="1:14" hidden="1" x14ac:dyDescent="0.25">
      <c r="A291" s="26"/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</row>
    <row r="292" spans="1:14" hidden="1" x14ac:dyDescent="0.25">
      <c r="A292" s="63" t="s">
        <v>69</v>
      </c>
      <c r="B292" s="63"/>
      <c r="C292" s="63"/>
      <c r="D292" s="70" t="s">
        <v>70</v>
      </c>
      <c r="E292" s="71"/>
      <c r="F292" s="71"/>
      <c r="G292" s="71"/>
      <c r="H292" s="71"/>
      <c r="I292" s="71"/>
      <c r="J292" s="72"/>
      <c r="K292" s="63" t="s">
        <v>81</v>
      </c>
      <c r="L292" s="63"/>
      <c r="M292" s="26"/>
      <c r="N292" s="26"/>
    </row>
    <row r="293" spans="1:14" ht="30" hidden="1" x14ac:dyDescent="0.25">
      <c r="A293" s="27" t="s">
        <v>71</v>
      </c>
      <c r="B293" s="29" t="s">
        <v>72</v>
      </c>
      <c r="C293" s="27" t="s">
        <v>73</v>
      </c>
      <c r="D293" s="27" t="s">
        <v>74</v>
      </c>
      <c r="E293" s="27" t="s">
        <v>75</v>
      </c>
      <c r="F293" s="27" t="s">
        <v>76</v>
      </c>
      <c r="G293" s="27" t="s">
        <v>77</v>
      </c>
      <c r="H293" s="27" t="s">
        <v>78</v>
      </c>
      <c r="I293" s="27" t="s">
        <v>79</v>
      </c>
      <c r="J293" s="27" t="s">
        <v>80</v>
      </c>
      <c r="K293" s="63"/>
      <c r="L293" s="63"/>
      <c r="M293" s="26"/>
      <c r="N293" s="26"/>
    </row>
    <row r="294" spans="1:14" hidden="1" x14ac:dyDescent="0.25">
      <c r="A294" s="30">
        <f>L186</f>
        <v>952.3489416000001</v>
      </c>
      <c r="B294" s="27">
        <f>L221</f>
        <v>1266.2633933333332</v>
      </c>
      <c r="C294" s="27">
        <v>0</v>
      </c>
      <c r="D294" s="30">
        <f>L232</f>
        <v>0</v>
      </c>
      <c r="E294" s="30">
        <f>L240</f>
        <v>0</v>
      </c>
      <c r="F294" s="30">
        <f>L246</f>
        <v>0</v>
      </c>
      <c r="G294" s="30">
        <f>M250</f>
        <v>0</v>
      </c>
      <c r="H294" s="27">
        <v>0</v>
      </c>
      <c r="I294" s="30">
        <f>L280</f>
        <v>437687.27503823378</v>
      </c>
      <c r="J294" s="30">
        <f>L288</f>
        <v>97.819558704453442</v>
      </c>
      <c r="K294" s="68">
        <f>SUM(A294:J294)</f>
        <v>440003.70693187154</v>
      </c>
      <c r="L294" s="69"/>
      <c r="M294" s="26"/>
      <c r="N294" s="26"/>
    </row>
    <row r="295" spans="1:14" hidden="1" x14ac:dyDescent="0.25">
      <c r="A295" s="26"/>
      <c r="B295" s="26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</row>
    <row r="296" spans="1:14" hidden="1" x14ac:dyDescent="0.25">
      <c r="A296" s="25" t="s">
        <v>148</v>
      </c>
      <c r="B296" s="26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</row>
    <row r="297" spans="1:14" hidden="1" x14ac:dyDescent="0.25">
      <c r="A297" s="25" t="s">
        <v>149</v>
      </c>
      <c r="B297" s="26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6"/>
      <c r="N297" s="26"/>
    </row>
    <row r="298" spans="1:14" hidden="1" x14ac:dyDescent="0.25">
      <c r="A298" s="25" t="s">
        <v>150</v>
      </c>
      <c r="B298" s="26"/>
      <c r="C298" s="26"/>
      <c r="D298" s="26"/>
      <c r="E298" s="26"/>
      <c r="F298" s="26"/>
      <c r="G298" s="26"/>
      <c r="H298" s="26"/>
      <c r="I298" s="26"/>
      <c r="J298" s="26"/>
      <c r="K298" s="26"/>
      <c r="L298" s="26"/>
      <c r="M298" s="26"/>
      <c r="N298" s="26"/>
    </row>
    <row r="299" spans="1:14" hidden="1" x14ac:dyDescent="0.25">
      <c r="A299" s="25" t="s">
        <v>160</v>
      </c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</row>
    <row r="300" spans="1:14" hidden="1" x14ac:dyDescent="0.25">
      <c r="A300" s="25" t="s">
        <v>159</v>
      </c>
      <c r="B300" s="26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</row>
    <row r="301" spans="1:14" hidden="1" x14ac:dyDescent="0.25">
      <c r="A301" s="25" t="s">
        <v>115</v>
      </c>
      <c r="B301" s="26"/>
      <c r="C301" s="26"/>
      <c r="D301" s="26"/>
      <c r="E301" s="26"/>
      <c r="F301" s="26"/>
      <c r="G301" s="26"/>
      <c r="H301" s="26"/>
      <c r="I301" s="26"/>
      <c r="J301" s="26"/>
      <c r="K301" s="26"/>
      <c r="L301" s="26"/>
      <c r="M301" s="26"/>
      <c r="N301" s="26"/>
    </row>
    <row r="302" spans="1:14" hidden="1" x14ac:dyDescent="0.25">
      <c r="A302" s="63" t="s">
        <v>0</v>
      </c>
      <c r="B302" s="63"/>
      <c r="C302" s="63"/>
      <c r="D302" s="63"/>
      <c r="E302" s="63"/>
      <c r="F302" s="27" t="s">
        <v>1</v>
      </c>
      <c r="G302" s="63" t="s">
        <v>2</v>
      </c>
      <c r="H302" s="63"/>
      <c r="I302" s="63"/>
      <c r="J302" s="63"/>
      <c r="K302" s="63"/>
      <c r="L302" s="27" t="s">
        <v>1</v>
      </c>
      <c r="M302" s="26"/>
      <c r="N302" s="26"/>
    </row>
    <row r="303" spans="1:14" hidden="1" x14ac:dyDescent="0.25">
      <c r="A303" s="55" t="s">
        <v>103</v>
      </c>
      <c r="B303" s="55"/>
      <c r="C303" s="55"/>
      <c r="D303" s="55"/>
      <c r="E303" s="55"/>
      <c r="F303" s="27">
        <v>1</v>
      </c>
      <c r="G303" s="55" t="s">
        <v>4</v>
      </c>
      <c r="H303" s="55"/>
      <c r="I303" s="55"/>
      <c r="J303" s="55"/>
      <c r="K303" s="55"/>
      <c r="L303" s="27">
        <v>1</v>
      </c>
      <c r="M303" s="26"/>
      <c r="N303" s="26"/>
    </row>
    <row r="304" spans="1:14" hidden="1" x14ac:dyDescent="0.25">
      <c r="A304" s="56" t="s">
        <v>94</v>
      </c>
      <c r="B304" s="57"/>
      <c r="C304" s="57"/>
      <c r="D304" s="57"/>
      <c r="E304" s="58"/>
      <c r="F304" s="27">
        <v>1.5</v>
      </c>
      <c r="G304" s="55" t="s">
        <v>106</v>
      </c>
      <c r="H304" s="55"/>
      <c r="I304" s="55"/>
      <c r="J304" s="55"/>
      <c r="K304" s="55"/>
      <c r="L304" s="27">
        <v>1</v>
      </c>
      <c r="M304" s="26"/>
      <c r="N304" s="26"/>
    </row>
    <row r="305" spans="1:14" hidden="1" x14ac:dyDescent="0.25">
      <c r="A305" s="55" t="s">
        <v>95</v>
      </c>
      <c r="B305" s="55"/>
      <c r="C305" s="55"/>
      <c r="D305" s="55"/>
      <c r="E305" s="55"/>
      <c r="F305" s="27">
        <v>1</v>
      </c>
      <c r="G305" s="55" t="s">
        <v>93</v>
      </c>
      <c r="H305" s="55"/>
      <c r="I305" s="55"/>
      <c r="J305" s="55"/>
      <c r="K305" s="55"/>
      <c r="L305" s="27">
        <v>1</v>
      </c>
      <c r="M305" s="26"/>
      <c r="N305" s="26"/>
    </row>
    <row r="306" spans="1:14" hidden="1" x14ac:dyDescent="0.25">
      <c r="A306" s="55" t="s">
        <v>96</v>
      </c>
      <c r="B306" s="55"/>
      <c r="C306" s="55"/>
      <c r="D306" s="55"/>
      <c r="E306" s="55"/>
      <c r="F306" s="27">
        <v>1</v>
      </c>
      <c r="G306" s="55" t="s">
        <v>97</v>
      </c>
      <c r="H306" s="55"/>
      <c r="I306" s="55"/>
      <c r="J306" s="55"/>
      <c r="K306" s="55"/>
      <c r="L306" s="27">
        <v>1</v>
      </c>
      <c r="M306" s="26"/>
      <c r="N306" s="26"/>
    </row>
    <row r="307" spans="1:14" hidden="1" x14ac:dyDescent="0.25">
      <c r="A307" s="55" t="s">
        <v>99</v>
      </c>
      <c r="B307" s="55"/>
      <c r="C307" s="55"/>
      <c r="D307" s="55"/>
      <c r="E307" s="55"/>
      <c r="F307" s="27">
        <v>3</v>
      </c>
      <c r="G307" s="55" t="s">
        <v>98</v>
      </c>
      <c r="H307" s="55"/>
      <c r="I307" s="55"/>
      <c r="J307" s="55"/>
      <c r="K307" s="55"/>
      <c r="L307" s="27">
        <v>1</v>
      </c>
      <c r="M307" s="26"/>
      <c r="N307" s="26"/>
    </row>
    <row r="308" spans="1:14" hidden="1" x14ac:dyDescent="0.25">
      <c r="A308" s="55" t="s">
        <v>100</v>
      </c>
      <c r="B308" s="55"/>
      <c r="C308" s="55"/>
      <c r="D308" s="55"/>
      <c r="E308" s="55"/>
      <c r="F308" s="27">
        <v>1</v>
      </c>
      <c r="G308" s="55" t="s">
        <v>102</v>
      </c>
      <c r="H308" s="55"/>
      <c r="I308" s="55"/>
      <c r="J308" s="55"/>
      <c r="K308" s="55"/>
      <c r="L308" s="27">
        <v>1</v>
      </c>
      <c r="M308" s="26"/>
      <c r="N308" s="26"/>
    </row>
    <row r="309" spans="1:14" hidden="1" x14ac:dyDescent="0.25">
      <c r="A309" s="55" t="s">
        <v>101</v>
      </c>
      <c r="B309" s="55"/>
      <c r="C309" s="55"/>
      <c r="D309" s="55"/>
      <c r="E309" s="55"/>
      <c r="F309" s="27">
        <v>3</v>
      </c>
      <c r="G309" s="55" t="s">
        <v>88</v>
      </c>
      <c r="H309" s="55"/>
      <c r="I309" s="55"/>
      <c r="J309" s="55"/>
      <c r="K309" s="55"/>
      <c r="L309" s="27">
        <v>1</v>
      </c>
      <c r="M309" s="26"/>
      <c r="N309" s="26"/>
    </row>
    <row r="310" spans="1:14" hidden="1" x14ac:dyDescent="0.25">
      <c r="A310" s="55" t="s">
        <v>89</v>
      </c>
      <c r="B310" s="55"/>
      <c r="C310" s="55"/>
      <c r="D310" s="55"/>
      <c r="E310" s="55"/>
      <c r="F310" s="27">
        <v>6.5</v>
      </c>
      <c r="G310" s="55" t="s">
        <v>104</v>
      </c>
      <c r="H310" s="55"/>
      <c r="I310" s="55"/>
      <c r="J310" s="55"/>
      <c r="K310" s="55"/>
      <c r="L310" s="28">
        <v>1</v>
      </c>
      <c r="M310" s="26"/>
      <c r="N310" s="26"/>
    </row>
    <row r="311" spans="1:14" hidden="1" x14ac:dyDescent="0.25">
      <c r="A311" s="55"/>
      <c r="B311" s="55"/>
      <c r="C311" s="55"/>
      <c r="D311" s="55"/>
      <c r="E311" s="55"/>
      <c r="F311" s="27"/>
      <c r="G311" s="56" t="s">
        <v>105</v>
      </c>
      <c r="H311" s="57"/>
      <c r="I311" s="57"/>
      <c r="J311" s="57"/>
      <c r="K311" s="58"/>
      <c r="L311" s="28">
        <v>1</v>
      </c>
      <c r="M311" s="26"/>
      <c r="N311" s="26"/>
    </row>
    <row r="312" spans="1:14" hidden="1" x14ac:dyDescent="0.25">
      <c r="A312" s="55"/>
      <c r="B312" s="55"/>
      <c r="C312" s="55"/>
      <c r="D312" s="55"/>
      <c r="E312" s="55"/>
      <c r="F312" s="27"/>
      <c r="G312" s="59" t="s">
        <v>5</v>
      </c>
      <c r="H312" s="59"/>
      <c r="I312" s="59"/>
      <c r="J312" s="59"/>
      <c r="K312" s="59"/>
      <c r="L312" s="28">
        <v>1.5</v>
      </c>
      <c r="M312" s="26"/>
      <c r="N312" s="26"/>
    </row>
    <row r="313" spans="1:14" hidden="1" x14ac:dyDescent="0.25">
      <c r="A313" s="55"/>
      <c r="B313" s="55"/>
      <c r="C313" s="55"/>
      <c r="D313" s="55"/>
      <c r="E313" s="55"/>
      <c r="F313" s="27"/>
      <c r="G313" s="59" t="s">
        <v>6</v>
      </c>
      <c r="H313" s="59"/>
      <c r="I313" s="59"/>
      <c r="J313" s="59"/>
      <c r="K313" s="59"/>
      <c r="L313" s="28">
        <v>9</v>
      </c>
      <c r="M313" s="26"/>
      <c r="N313" s="26"/>
    </row>
    <row r="314" spans="1:14" hidden="1" x14ac:dyDescent="0.25">
      <c r="A314" s="55"/>
      <c r="B314" s="55"/>
      <c r="C314" s="55"/>
      <c r="D314" s="55"/>
      <c r="E314" s="55"/>
      <c r="F314" s="27"/>
      <c r="G314" s="59" t="s">
        <v>107</v>
      </c>
      <c r="H314" s="59"/>
      <c r="I314" s="59"/>
      <c r="J314" s="59"/>
      <c r="K314" s="59"/>
      <c r="L314" s="28">
        <v>1</v>
      </c>
      <c r="M314" s="26"/>
      <c r="N314" s="26"/>
    </row>
    <row r="315" spans="1:14" hidden="1" x14ac:dyDescent="0.25">
      <c r="A315" s="55"/>
      <c r="B315" s="55"/>
      <c r="C315" s="55"/>
      <c r="D315" s="55"/>
      <c r="E315" s="55"/>
      <c r="F315" s="27"/>
      <c r="G315" s="59" t="s">
        <v>108</v>
      </c>
      <c r="H315" s="59"/>
      <c r="I315" s="59"/>
      <c r="J315" s="59"/>
      <c r="K315" s="59"/>
      <c r="L315" s="28">
        <v>2</v>
      </c>
      <c r="M315" s="26"/>
      <c r="N315" s="26"/>
    </row>
    <row r="316" spans="1:14" hidden="1" x14ac:dyDescent="0.25">
      <c r="A316" s="55"/>
      <c r="B316" s="55"/>
      <c r="C316" s="55"/>
      <c r="D316" s="55"/>
      <c r="E316" s="55"/>
      <c r="F316" s="27"/>
      <c r="G316" s="59" t="s">
        <v>109</v>
      </c>
      <c r="H316" s="59"/>
      <c r="I316" s="59"/>
      <c r="J316" s="59"/>
      <c r="K316" s="59"/>
      <c r="L316" s="28">
        <v>1</v>
      </c>
      <c r="M316" s="26"/>
      <c r="N316" s="26"/>
    </row>
    <row r="317" spans="1:14" hidden="1" x14ac:dyDescent="0.25">
      <c r="A317" s="55"/>
      <c r="B317" s="55"/>
      <c r="C317" s="55"/>
      <c r="D317" s="55"/>
      <c r="E317" s="55"/>
      <c r="F317" s="27"/>
      <c r="G317" s="59" t="s">
        <v>8</v>
      </c>
      <c r="H317" s="59"/>
      <c r="I317" s="59"/>
      <c r="J317" s="59"/>
      <c r="K317" s="59"/>
      <c r="L317" s="28">
        <v>8</v>
      </c>
      <c r="M317" s="26"/>
      <c r="N317" s="26"/>
    </row>
    <row r="318" spans="1:14" hidden="1" x14ac:dyDescent="0.25">
      <c r="A318" s="56"/>
      <c r="B318" s="57"/>
      <c r="C318" s="57"/>
      <c r="D318" s="57"/>
      <c r="E318" s="58"/>
      <c r="F318" s="27"/>
      <c r="G318" s="59" t="s">
        <v>7</v>
      </c>
      <c r="H318" s="59"/>
      <c r="I318" s="59"/>
      <c r="J318" s="59"/>
      <c r="K318" s="59"/>
      <c r="L318" s="28">
        <v>2</v>
      </c>
      <c r="M318" s="26"/>
      <c r="N318" s="26"/>
    </row>
    <row r="319" spans="1:14" hidden="1" x14ac:dyDescent="0.25">
      <c r="A319" s="55"/>
      <c r="B319" s="55"/>
      <c r="C319" s="55"/>
      <c r="D319" s="55"/>
      <c r="E319" s="55"/>
      <c r="F319" s="27"/>
      <c r="G319" s="59" t="s">
        <v>110</v>
      </c>
      <c r="H319" s="59"/>
      <c r="I319" s="59"/>
      <c r="J319" s="59"/>
      <c r="K319" s="59"/>
      <c r="L319" s="28">
        <v>1</v>
      </c>
      <c r="M319" s="26"/>
      <c r="N319" s="26"/>
    </row>
    <row r="320" spans="1:14" hidden="1" x14ac:dyDescent="0.25">
      <c r="A320" s="52"/>
      <c r="B320" s="53"/>
      <c r="C320" s="53"/>
      <c r="D320" s="53"/>
      <c r="E320" s="54"/>
      <c r="F320" s="27"/>
      <c r="G320" s="56" t="s">
        <v>111</v>
      </c>
      <c r="H320" s="57"/>
      <c r="I320" s="57"/>
      <c r="J320" s="57"/>
      <c r="K320" s="58"/>
      <c r="L320" s="28">
        <v>1</v>
      </c>
      <c r="M320" s="26"/>
      <c r="N320" s="26"/>
    </row>
    <row r="321" spans="1:14" hidden="1" x14ac:dyDescent="0.25">
      <c r="A321" s="52"/>
      <c r="B321" s="53"/>
      <c r="C321" s="53"/>
      <c r="D321" s="53"/>
      <c r="E321" s="54"/>
      <c r="F321" s="27"/>
      <c r="G321" s="56" t="s">
        <v>90</v>
      </c>
      <c r="H321" s="57"/>
      <c r="I321" s="57"/>
      <c r="J321" s="57"/>
      <c r="K321" s="58"/>
      <c r="L321" s="28">
        <v>1</v>
      </c>
      <c r="M321" s="26"/>
      <c r="N321" s="26"/>
    </row>
    <row r="322" spans="1:14" hidden="1" x14ac:dyDescent="0.25">
      <c r="A322" s="52"/>
      <c r="B322" s="53"/>
      <c r="C322" s="53"/>
      <c r="D322" s="53"/>
      <c r="E322" s="54"/>
      <c r="F322" s="27"/>
      <c r="G322" s="56" t="s">
        <v>112</v>
      </c>
      <c r="H322" s="57"/>
      <c r="I322" s="57"/>
      <c r="J322" s="57"/>
      <c r="K322" s="58"/>
      <c r="L322" s="28">
        <v>2</v>
      </c>
      <c r="M322" s="26"/>
      <c r="N322" s="26"/>
    </row>
    <row r="323" spans="1:14" hidden="1" x14ac:dyDescent="0.25">
      <c r="A323" s="52"/>
      <c r="B323" s="53"/>
      <c r="C323" s="53"/>
      <c r="D323" s="53"/>
      <c r="E323" s="54"/>
      <c r="F323" s="27"/>
      <c r="G323" s="56" t="s">
        <v>113</v>
      </c>
      <c r="H323" s="57"/>
      <c r="I323" s="57"/>
      <c r="J323" s="57"/>
      <c r="K323" s="58"/>
      <c r="L323" s="28">
        <v>1</v>
      </c>
      <c r="M323" s="26"/>
      <c r="N323" s="26"/>
    </row>
    <row r="324" spans="1:14" hidden="1" x14ac:dyDescent="0.25">
      <c r="A324" s="52"/>
      <c r="B324" s="53"/>
      <c r="C324" s="53"/>
      <c r="D324" s="53"/>
      <c r="E324" s="54"/>
      <c r="F324" s="27"/>
      <c r="G324" s="56" t="s">
        <v>114</v>
      </c>
      <c r="H324" s="57"/>
      <c r="I324" s="57"/>
      <c r="J324" s="57"/>
      <c r="K324" s="58"/>
      <c r="L324" s="28">
        <v>1</v>
      </c>
      <c r="M324" s="26"/>
      <c r="N324" s="26"/>
    </row>
    <row r="325" spans="1:14" hidden="1" x14ac:dyDescent="0.25">
      <c r="A325" s="52"/>
      <c r="B325" s="53"/>
      <c r="C325" s="53"/>
      <c r="D325" s="53"/>
      <c r="E325" s="54"/>
      <c r="F325" s="27"/>
      <c r="G325" s="56" t="s">
        <v>3</v>
      </c>
      <c r="H325" s="57"/>
      <c r="I325" s="57"/>
      <c r="J325" s="57"/>
      <c r="K325" s="58"/>
      <c r="L325" s="28">
        <v>1</v>
      </c>
      <c r="M325" s="26"/>
      <c r="N325" s="26"/>
    </row>
    <row r="326" spans="1:14" hidden="1" x14ac:dyDescent="0.25">
      <c r="A326" s="52"/>
      <c r="B326" s="53"/>
      <c r="C326" s="53"/>
      <c r="D326" s="53"/>
      <c r="E326" s="54"/>
      <c r="F326" s="27"/>
      <c r="G326" s="56"/>
      <c r="H326" s="57"/>
      <c r="I326" s="57"/>
      <c r="J326" s="57"/>
      <c r="K326" s="58"/>
      <c r="L326" s="28"/>
      <c r="M326" s="26"/>
      <c r="N326" s="26"/>
    </row>
    <row r="327" spans="1:14" hidden="1" x14ac:dyDescent="0.25">
      <c r="A327" s="55"/>
      <c r="B327" s="55"/>
      <c r="C327" s="55"/>
      <c r="D327" s="55"/>
      <c r="E327" s="55"/>
      <c r="F327" s="27"/>
      <c r="G327" s="59"/>
      <c r="H327" s="59"/>
      <c r="I327" s="59"/>
      <c r="J327" s="59"/>
      <c r="K327" s="59"/>
      <c r="L327" s="28"/>
      <c r="M327" s="26"/>
      <c r="N327" s="26"/>
    </row>
    <row r="328" spans="1:14" hidden="1" x14ac:dyDescent="0.25">
      <c r="A328" s="66" t="s">
        <v>9</v>
      </c>
      <c r="B328" s="66"/>
      <c r="C328" s="66"/>
      <c r="D328" s="66"/>
      <c r="E328" s="66"/>
      <c r="F328" s="27">
        <f>SUM(F303:F327)</f>
        <v>18</v>
      </c>
      <c r="G328" s="66" t="s">
        <v>9</v>
      </c>
      <c r="H328" s="66"/>
      <c r="I328" s="66"/>
      <c r="J328" s="66"/>
      <c r="K328" s="66"/>
      <c r="L328" s="27">
        <f>SUM(L303:L325)</f>
        <v>41.5</v>
      </c>
      <c r="M328" s="26"/>
      <c r="N328" s="26"/>
    </row>
    <row r="329" spans="1:14" hidden="1" x14ac:dyDescent="0.25">
      <c r="A329" s="26"/>
      <c r="B329" s="26"/>
      <c r="C329" s="26"/>
      <c r="D329" s="26"/>
      <c r="E329" s="26"/>
      <c r="F329" s="26"/>
      <c r="G329" s="26"/>
      <c r="H329" s="26"/>
      <c r="I329" s="26"/>
      <c r="J329" s="26"/>
      <c r="K329" s="26"/>
      <c r="L329" s="26"/>
      <c r="M329" s="26"/>
      <c r="N329" s="26"/>
    </row>
    <row r="330" spans="1:14" hidden="1" x14ac:dyDescent="0.25">
      <c r="A330" s="25" t="s">
        <v>151</v>
      </c>
      <c r="B330" s="26"/>
      <c r="C330" s="26"/>
      <c r="D330" s="26"/>
      <c r="E330" s="26"/>
      <c r="F330" s="26">
        <v>1500</v>
      </c>
      <c r="G330" s="26"/>
      <c r="H330" s="26"/>
      <c r="I330" s="26"/>
      <c r="J330" s="26"/>
      <c r="K330" s="26"/>
      <c r="L330" s="26"/>
      <c r="M330" s="26"/>
      <c r="N330" s="26"/>
    </row>
    <row r="331" spans="1:14" hidden="1" x14ac:dyDescent="0.25">
      <c r="A331" s="25" t="s">
        <v>152</v>
      </c>
      <c r="B331" s="26"/>
      <c r="C331" s="26"/>
      <c r="D331" s="26"/>
      <c r="E331" s="26"/>
      <c r="F331" s="26"/>
      <c r="G331" s="26"/>
      <c r="H331" s="26"/>
      <c r="I331" s="26"/>
      <c r="J331" s="26"/>
      <c r="K331" s="26"/>
      <c r="L331" s="26"/>
      <c r="M331" s="26"/>
      <c r="N331" s="26"/>
    </row>
    <row r="332" spans="1:14" hidden="1" x14ac:dyDescent="0.25">
      <c r="A332" s="26"/>
      <c r="B332" s="26"/>
      <c r="C332" s="26"/>
      <c r="D332" s="26"/>
      <c r="E332" s="26"/>
      <c r="F332" s="26"/>
      <c r="G332" s="26"/>
      <c r="H332" s="26"/>
      <c r="I332" s="26"/>
      <c r="J332" s="26"/>
      <c r="K332" s="26"/>
      <c r="L332" s="26"/>
      <c r="M332" s="26"/>
      <c r="N332" s="26"/>
    </row>
    <row r="333" spans="1:14" ht="60" hidden="1" x14ac:dyDescent="0.25">
      <c r="A333" s="66" t="s">
        <v>11</v>
      </c>
      <c r="B333" s="66"/>
      <c r="C333" s="66"/>
      <c r="D333" s="66"/>
      <c r="E333" s="66"/>
      <c r="F333" s="29" t="s">
        <v>12</v>
      </c>
      <c r="G333" s="29" t="s">
        <v>1</v>
      </c>
      <c r="H333" s="29" t="s">
        <v>13</v>
      </c>
      <c r="I333" s="29" t="s">
        <v>14</v>
      </c>
      <c r="J333" s="29" t="s">
        <v>15</v>
      </c>
      <c r="K333" s="29" t="s">
        <v>16</v>
      </c>
      <c r="L333" s="29" t="s">
        <v>17</v>
      </c>
      <c r="M333" s="26"/>
      <c r="N333" s="26"/>
    </row>
    <row r="334" spans="1:14" hidden="1" x14ac:dyDescent="0.25">
      <c r="A334" s="55" t="s">
        <v>103</v>
      </c>
      <c r="B334" s="55"/>
      <c r="C334" s="55"/>
      <c r="D334" s="55"/>
      <c r="E334" s="55"/>
      <c r="F334" s="27">
        <v>11472.78</v>
      </c>
      <c r="G334" s="27">
        <v>1</v>
      </c>
      <c r="H334" s="27">
        <f>G334*1974</f>
        <v>1974</v>
      </c>
      <c r="I334" s="27">
        <f>F330</f>
        <v>1500</v>
      </c>
      <c r="J334" s="30">
        <f>H334/I334</f>
        <v>1.3160000000000001</v>
      </c>
      <c r="K334" s="30">
        <f>F334*12*1.302/H334</f>
        <v>90.80583319148937</v>
      </c>
      <c r="L334" s="30">
        <f>J334*K334</f>
        <v>119.50047648000002</v>
      </c>
      <c r="M334" s="26"/>
      <c r="N334" s="26"/>
    </row>
    <row r="335" spans="1:14" hidden="1" x14ac:dyDescent="0.25">
      <c r="A335" s="56" t="s">
        <v>94</v>
      </c>
      <c r="B335" s="57"/>
      <c r="C335" s="57"/>
      <c r="D335" s="57"/>
      <c r="E335" s="58"/>
      <c r="F335" s="27">
        <v>11472.78</v>
      </c>
      <c r="G335" s="27">
        <v>1.5</v>
      </c>
      <c r="H335" s="27">
        <f t="shared" ref="H335:H341" si="27">G335*1974</f>
        <v>2961</v>
      </c>
      <c r="I335" s="27">
        <f>F330</f>
        <v>1500</v>
      </c>
      <c r="J335" s="30">
        <f t="shared" ref="J335:J341" si="28">H335/I335</f>
        <v>1.974</v>
      </c>
      <c r="K335" s="30">
        <f t="shared" ref="K335:K341" si="29">F335*12*1.302/H335</f>
        <v>60.537222127659582</v>
      </c>
      <c r="L335" s="30">
        <f t="shared" ref="L335:L341" si="30">J335*K335</f>
        <v>119.50047648000002</v>
      </c>
      <c r="M335" s="26"/>
      <c r="N335" s="26"/>
    </row>
    <row r="336" spans="1:14" hidden="1" x14ac:dyDescent="0.25">
      <c r="A336" s="55" t="s">
        <v>95</v>
      </c>
      <c r="B336" s="55"/>
      <c r="C336" s="55"/>
      <c r="D336" s="55"/>
      <c r="E336" s="55"/>
      <c r="F336" s="27">
        <v>11472.78</v>
      </c>
      <c r="G336" s="27">
        <v>1</v>
      </c>
      <c r="H336" s="27">
        <f t="shared" si="27"/>
        <v>1974</v>
      </c>
      <c r="I336" s="27">
        <f>F330</f>
        <v>1500</v>
      </c>
      <c r="J336" s="30">
        <f t="shared" si="28"/>
        <v>1.3160000000000001</v>
      </c>
      <c r="K336" s="30">
        <f t="shared" si="29"/>
        <v>90.80583319148937</v>
      </c>
      <c r="L336" s="30">
        <f t="shared" si="30"/>
        <v>119.50047648000002</v>
      </c>
      <c r="M336" s="26"/>
      <c r="N336" s="26"/>
    </row>
    <row r="337" spans="1:14" hidden="1" x14ac:dyDescent="0.25">
      <c r="A337" s="55" t="s">
        <v>96</v>
      </c>
      <c r="B337" s="55"/>
      <c r="C337" s="55"/>
      <c r="D337" s="55"/>
      <c r="E337" s="55"/>
      <c r="F337" s="27">
        <v>11472.78</v>
      </c>
      <c r="G337" s="27">
        <v>1</v>
      </c>
      <c r="H337" s="27">
        <f t="shared" si="27"/>
        <v>1974</v>
      </c>
      <c r="I337" s="27">
        <f>F330</f>
        <v>1500</v>
      </c>
      <c r="J337" s="30">
        <f t="shared" si="28"/>
        <v>1.3160000000000001</v>
      </c>
      <c r="K337" s="30">
        <f t="shared" si="29"/>
        <v>90.80583319148937</v>
      </c>
      <c r="L337" s="30">
        <f t="shared" si="30"/>
        <v>119.50047648000002</v>
      </c>
      <c r="M337" s="26"/>
      <c r="N337" s="26"/>
    </row>
    <row r="338" spans="1:14" hidden="1" x14ac:dyDescent="0.25">
      <c r="A338" s="55" t="s">
        <v>99</v>
      </c>
      <c r="B338" s="55"/>
      <c r="C338" s="55"/>
      <c r="D338" s="55"/>
      <c r="E338" s="55"/>
      <c r="F338" s="27">
        <v>14979.45</v>
      </c>
      <c r="G338" s="27">
        <v>3</v>
      </c>
      <c r="H338" s="27">
        <f t="shared" si="27"/>
        <v>5922</v>
      </c>
      <c r="I338" s="27">
        <f>F330</f>
        <v>1500</v>
      </c>
      <c r="J338" s="30">
        <f t="shared" si="28"/>
        <v>3.948</v>
      </c>
      <c r="K338" s="30">
        <f t="shared" si="29"/>
        <v>39.520251063829797</v>
      </c>
      <c r="L338" s="30">
        <f t="shared" si="30"/>
        <v>156.02595120000004</v>
      </c>
      <c r="M338" s="26"/>
      <c r="N338" s="26"/>
    </row>
    <row r="339" spans="1:14" hidden="1" x14ac:dyDescent="0.25">
      <c r="A339" s="55" t="s">
        <v>100</v>
      </c>
      <c r="B339" s="55"/>
      <c r="C339" s="55"/>
      <c r="D339" s="55"/>
      <c r="E339" s="55"/>
      <c r="F339" s="27">
        <v>11472.78</v>
      </c>
      <c r="G339" s="27">
        <v>1</v>
      </c>
      <c r="H339" s="27">
        <f t="shared" si="27"/>
        <v>1974</v>
      </c>
      <c r="I339" s="27">
        <f>F330</f>
        <v>1500</v>
      </c>
      <c r="J339" s="30">
        <f t="shared" si="28"/>
        <v>1.3160000000000001</v>
      </c>
      <c r="K339" s="30">
        <f t="shared" si="29"/>
        <v>90.80583319148937</v>
      </c>
      <c r="L339" s="30">
        <f t="shared" si="30"/>
        <v>119.50047648000002</v>
      </c>
      <c r="M339" s="26"/>
      <c r="N339" s="26"/>
    </row>
    <row r="340" spans="1:14" hidden="1" x14ac:dyDescent="0.25">
      <c r="A340" s="55" t="s">
        <v>101</v>
      </c>
      <c r="B340" s="55"/>
      <c r="C340" s="55"/>
      <c r="D340" s="55"/>
      <c r="E340" s="55"/>
      <c r="F340" s="27">
        <v>9544</v>
      </c>
      <c r="G340" s="27">
        <v>3</v>
      </c>
      <c r="H340" s="27">
        <f t="shared" si="27"/>
        <v>5922</v>
      </c>
      <c r="I340" s="27">
        <f>F330</f>
        <v>1500</v>
      </c>
      <c r="J340" s="30">
        <f t="shared" si="28"/>
        <v>3.948</v>
      </c>
      <c r="K340" s="30">
        <f t="shared" si="29"/>
        <v>25.179914893617021</v>
      </c>
      <c r="L340" s="30">
        <f t="shared" si="30"/>
        <v>99.410303999999996</v>
      </c>
      <c r="M340" s="26"/>
      <c r="N340" s="26"/>
    </row>
    <row r="341" spans="1:14" hidden="1" x14ac:dyDescent="0.25">
      <c r="A341" s="55" t="s">
        <v>89</v>
      </c>
      <c r="B341" s="55"/>
      <c r="C341" s="55"/>
      <c r="D341" s="55"/>
      <c r="E341" s="55"/>
      <c r="F341" s="27">
        <v>9544</v>
      </c>
      <c r="G341" s="27">
        <v>6.5</v>
      </c>
      <c r="H341" s="27">
        <f t="shared" si="27"/>
        <v>12831</v>
      </c>
      <c r="I341" s="27">
        <f>F330</f>
        <v>1500</v>
      </c>
      <c r="J341" s="30">
        <f t="shared" si="28"/>
        <v>8.5540000000000003</v>
      </c>
      <c r="K341" s="30">
        <f t="shared" si="29"/>
        <v>11.621499181669394</v>
      </c>
      <c r="L341" s="30">
        <f t="shared" si="30"/>
        <v>99.410303999999996</v>
      </c>
      <c r="M341" s="26"/>
      <c r="N341" s="26"/>
    </row>
    <row r="342" spans="1:14" hidden="1" x14ac:dyDescent="0.25">
      <c r="A342" s="66" t="s">
        <v>18</v>
      </c>
      <c r="B342" s="66"/>
      <c r="C342" s="66"/>
      <c r="D342" s="66"/>
      <c r="E342" s="66"/>
      <c r="F342" s="27"/>
      <c r="G342" s="27">
        <f>SUM(G334:G341)</f>
        <v>18</v>
      </c>
      <c r="H342" s="27"/>
      <c r="I342" s="27"/>
      <c r="J342" s="30">
        <f>SUM(J334:J341)</f>
        <v>23.688000000000002</v>
      </c>
      <c r="K342" s="27"/>
      <c r="L342" s="30">
        <f>SUM(L334:L341)</f>
        <v>952.3489416000001</v>
      </c>
      <c r="M342" s="26"/>
      <c r="N342" s="26"/>
    </row>
    <row r="343" spans="1:14" hidden="1" x14ac:dyDescent="0.25">
      <c r="A343" s="67" t="s">
        <v>147</v>
      </c>
      <c r="B343" s="67"/>
      <c r="C343" s="67"/>
      <c r="D343" s="67"/>
      <c r="E343" s="67"/>
      <c r="F343" s="67"/>
      <c r="G343" s="67"/>
      <c r="H343" s="67"/>
      <c r="I343" s="67"/>
      <c r="J343" s="67"/>
      <c r="K343" s="67"/>
      <c r="L343" s="67"/>
      <c r="M343" s="26"/>
      <c r="N343" s="26"/>
    </row>
    <row r="344" spans="1:14" hidden="1" x14ac:dyDescent="0.25">
      <c r="A344" s="76" t="s">
        <v>28</v>
      </c>
      <c r="B344" s="76"/>
      <c r="C344" s="76"/>
      <c r="D344" s="76"/>
      <c r="E344" s="76"/>
      <c r="F344" s="76"/>
      <c r="G344" s="76"/>
      <c r="H344" s="76"/>
      <c r="I344" s="76"/>
      <c r="J344" s="76"/>
      <c r="K344" s="76"/>
      <c r="L344" s="76"/>
      <c r="M344" s="26"/>
      <c r="N344" s="26"/>
    </row>
    <row r="345" spans="1:14" hidden="1" x14ac:dyDescent="0.25">
      <c r="A345" s="26"/>
      <c r="B345" s="26"/>
      <c r="C345" s="26"/>
      <c r="D345" s="26"/>
      <c r="E345" s="26"/>
      <c r="F345" s="26"/>
      <c r="G345" s="26"/>
      <c r="H345" s="26"/>
      <c r="I345" s="26"/>
      <c r="J345" s="26"/>
      <c r="K345" s="26"/>
      <c r="L345" s="26"/>
      <c r="M345" s="26"/>
      <c r="N345" s="26"/>
    </row>
    <row r="346" spans="1:14" ht="60" hidden="1" customHeight="1" x14ac:dyDescent="0.25">
      <c r="A346" s="77" t="s">
        <v>19</v>
      </c>
      <c r="B346" s="78"/>
      <c r="C346" s="78"/>
      <c r="D346" s="78"/>
      <c r="E346" s="79"/>
      <c r="F346" s="29" t="s">
        <v>20</v>
      </c>
      <c r="G346" s="29" t="s">
        <v>21</v>
      </c>
      <c r="H346" s="29" t="s">
        <v>22</v>
      </c>
      <c r="I346" s="29" t="s">
        <v>23</v>
      </c>
      <c r="J346" s="29" t="s">
        <v>24</v>
      </c>
      <c r="K346" s="29" t="s">
        <v>25</v>
      </c>
      <c r="L346" s="29" t="s">
        <v>17</v>
      </c>
      <c r="M346" s="26"/>
      <c r="N346" s="26"/>
    </row>
    <row r="347" spans="1:14" hidden="1" x14ac:dyDescent="0.25">
      <c r="A347" s="55" t="s">
        <v>118</v>
      </c>
      <c r="B347" s="55"/>
      <c r="C347" s="55"/>
      <c r="D347" s="55"/>
      <c r="E347" s="55"/>
      <c r="F347" s="27" t="s">
        <v>26</v>
      </c>
      <c r="G347" s="27">
        <v>4</v>
      </c>
      <c r="H347" s="27">
        <v>1500</v>
      </c>
      <c r="I347" s="31">
        <f>G347/H356</f>
        <v>2.6666666666666666E-3</v>
      </c>
      <c r="J347" s="27">
        <v>15</v>
      </c>
      <c r="K347" s="30">
        <v>38000</v>
      </c>
      <c r="L347" s="30">
        <f>I347*K347</f>
        <v>101.33333333333333</v>
      </c>
      <c r="M347" s="26"/>
      <c r="N347" s="26"/>
    </row>
    <row r="348" spans="1:14" hidden="1" x14ac:dyDescent="0.25">
      <c r="A348" s="55" t="s">
        <v>119</v>
      </c>
      <c r="B348" s="55"/>
      <c r="C348" s="55"/>
      <c r="D348" s="55"/>
      <c r="E348" s="55"/>
      <c r="F348" s="27" t="s">
        <v>26</v>
      </c>
      <c r="G348" s="27">
        <v>2</v>
      </c>
      <c r="H348" s="27">
        <v>1500</v>
      </c>
      <c r="I348" s="31">
        <f t="shared" ref="I348:I376" si="31">G348/H348</f>
        <v>1.3333333333333333E-3</v>
      </c>
      <c r="J348" s="27">
        <v>15</v>
      </c>
      <c r="K348" s="30">
        <v>27678.69</v>
      </c>
      <c r="L348" s="30">
        <f t="shared" ref="L348:L376" si="32">I348*K348</f>
        <v>36.904919999999997</v>
      </c>
      <c r="M348" s="26"/>
      <c r="N348" s="26"/>
    </row>
    <row r="349" spans="1:14" hidden="1" x14ac:dyDescent="0.25">
      <c r="A349" s="55" t="s">
        <v>120</v>
      </c>
      <c r="B349" s="55"/>
      <c r="C349" s="55"/>
      <c r="D349" s="55"/>
      <c r="E349" s="55"/>
      <c r="F349" s="27" t="s">
        <v>26</v>
      </c>
      <c r="G349" s="27">
        <v>6</v>
      </c>
      <c r="H349" s="27">
        <v>1500</v>
      </c>
      <c r="I349" s="31">
        <f t="shared" si="31"/>
        <v>4.0000000000000001E-3</v>
      </c>
      <c r="J349" s="27">
        <v>15</v>
      </c>
      <c r="K349" s="30">
        <v>26347.86</v>
      </c>
      <c r="L349" s="30">
        <f t="shared" si="32"/>
        <v>105.39144</v>
      </c>
      <c r="M349" s="26"/>
      <c r="N349" s="26"/>
    </row>
    <row r="350" spans="1:14" ht="15" hidden="1" customHeight="1" x14ac:dyDescent="0.25">
      <c r="A350" s="56" t="s">
        <v>121</v>
      </c>
      <c r="B350" s="57"/>
      <c r="C350" s="57"/>
      <c r="D350" s="57"/>
      <c r="E350" s="58"/>
      <c r="F350" s="27" t="s">
        <v>26</v>
      </c>
      <c r="G350" s="27">
        <v>4</v>
      </c>
      <c r="H350" s="27">
        <v>1500</v>
      </c>
      <c r="I350" s="31">
        <f t="shared" si="31"/>
        <v>2.6666666666666666E-3</v>
      </c>
      <c r="J350" s="27">
        <v>15</v>
      </c>
      <c r="K350" s="30">
        <v>7424</v>
      </c>
      <c r="L350" s="30">
        <f t="shared" si="32"/>
        <v>19.797333333333334</v>
      </c>
      <c r="M350" s="26"/>
      <c r="N350" s="26"/>
    </row>
    <row r="351" spans="1:14" hidden="1" x14ac:dyDescent="0.25">
      <c r="A351" s="52" t="s">
        <v>122</v>
      </c>
      <c r="B351" s="53"/>
      <c r="C351" s="53"/>
      <c r="D351" s="53"/>
      <c r="E351" s="54"/>
      <c r="F351" s="27" t="s">
        <v>26</v>
      </c>
      <c r="G351" s="27">
        <v>1</v>
      </c>
      <c r="H351" s="27">
        <v>1500</v>
      </c>
      <c r="I351" s="31">
        <f t="shared" si="31"/>
        <v>6.6666666666666664E-4</v>
      </c>
      <c r="J351" s="27">
        <v>15</v>
      </c>
      <c r="K351" s="30">
        <v>22798.1</v>
      </c>
      <c r="L351" s="30">
        <f t="shared" si="32"/>
        <v>15.198733333333331</v>
      </c>
      <c r="M351" s="26"/>
      <c r="N351" s="26"/>
    </row>
    <row r="352" spans="1:14" hidden="1" x14ac:dyDescent="0.25">
      <c r="A352" s="52" t="s">
        <v>123</v>
      </c>
      <c r="B352" s="53"/>
      <c r="C352" s="53"/>
      <c r="D352" s="53"/>
      <c r="E352" s="54"/>
      <c r="F352" s="27" t="s">
        <v>26</v>
      </c>
      <c r="G352" s="27">
        <v>1</v>
      </c>
      <c r="H352" s="27">
        <v>1500</v>
      </c>
      <c r="I352" s="31">
        <f t="shared" si="31"/>
        <v>6.6666666666666664E-4</v>
      </c>
      <c r="J352" s="27">
        <v>7</v>
      </c>
      <c r="K352" s="30">
        <v>3552</v>
      </c>
      <c r="L352" s="30">
        <f t="shared" si="32"/>
        <v>2.3679999999999999</v>
      </c>
      <c r="M352" s="26"/>
      <c r="N352" s="26"/>
    </row>
    <row r="353" spans="1:14" hidden="1" x14ac:dyDescent="0.25">
      <c r="A353" s="52" t="s">
        <v>124</v>
      </c>
      <c r="B353" s="53"/>
      <c r="C353" s="53"/>
      <c r="D353" s="53"/>
      <c r="E353" s="54"/>
      <c r="F353" s="27" t="s">
        <v>26</v>
      </c>
      <c r="G353" s="27">
        <v>5</v>
      </c>
      <c r="H353" s="27">
        <v>1500</v>
      </c>
      <c r="I353" s="31">
        <f t="shared" si="31"/>
        <v>3.3333333333333335E-3</v>
      </c>
      <c r="J353" s="27">
        <v>15</v>
      </c>
      <c r="K353" s="30">
        <v>15820.8</v>
      </c>
      <c r="L353" s="30">
        <f t="shared" si="32"/>
        <v>52.736000000000004</v>
      </c>
      <c r="M353" s="26"/>
      <c r="N353" s="26"/>
    </row>
    <row r="354" spans="1:14" hidden="1" x14ac:dyDescent="0.25">
      <c r="A354" s="52" t="s">
        <v>125</v>
      </c>
      <c r="B354" s="53"/>
      <c r="C354" s="53"/>
      <c r="D354" s="53"/>
      <c r="E354" s="54"/>
      <c r="F354" s="27" t="s">
        <v>26</v>
      </c>
      <c r="G354" s="27">
        <v>13</v>
      </c>
      <c r="H354" s="27">
        <v>1500</v>
      </c>
      <c r="I354" s="31">
        <f t="shared" si="31"/>
        <v>8.6666666666666663E-3</v>
      </c>
      <c r="J354" s="27">
        <v>15</v>
      </c>
      <c r="K354" s="30">
        <v>11520</v>
      </c>
      <c r="L354" s="30">
        <f t="shared" si="32"/>
        <v>99.839999999999989</v>
      </c>
      <c r="M354" s="26"/>
      <c r="N354" s="26"/>
    </row>
    <row r="355" spans="1:14" hidden="1" x14ac:dyDescent="0.25">
      <c r="A355" s="52" t="s">
        <v>126</v>
      </c>
      <c r="B355" s="53"/>
      <c r="C355" s="53"/>
      <c r="D355" s="53"/>
      <c r="E355" s="54"/>
      <c r="F355" s="27" t="s">
        <v>26</v>
      </c>
      <c r="G355" s="27">
        <v>1</v>
      </c>
      <c r="H355" s="27">
        <v>1500</v>
      </c>
      <c r="I355" s="31">
        <f t="shared" si="31"/>
        <v>6.6666666666666664E-4</v>
      </c>
      <c r="J355" s="27">
        <v>10</v>
      </c>
      <c r="K355" s="30">
        <v>39458.160000000003</v>
      </c>
      <c r="L355" s="30">
        <f t="shared" si="32"/>
        <v>26.305440000000001</v>
      </c>
      <c r="M355" s="26"/>
      <c r="N355" s="26"/>
    </row>
    <row r="356" spans="1:14" hidden="1" x14ac:dyDescent="0.25">
      <c r="A356" s="52" t="s">
        <v>127</v>
      </c>
      <c r="B356" s="53"/>
      <c r="C356" s="53"/>
      <c r="D356" s="53"/>
      <c r="E356" s="54"/>
      <c r="F356" s="27" t="s">
        <v>26</v>
      </c>
      <c r="G356" s="27">
        <v>12</v>
      </c>
      <c r="H356" s="27">
        <v>1500</v>
      </c>
      <c r="I356" s="31">
        <f t="shared" si="31"/>
        <v>8.0000000000000002E-3</v>
      </c>
      <c r="J356" s="27">
        <v>15</v>
      </c>
      <c r="K356" s="30">
        <v>17671.5</v>
      </c>
      <c r="L356" s="30">
        <f t="shared" si="32"/>
        <v>141.37200000000001</v>
      </c>
      <c r="M356" s="26"/>
      <c r="N356" s="26"/>
    </row>
    <row r="357" spans="1:14" hidden="1" x14ac:dyDescent="0.25">
      <c r="A357" s="52" t="s">
        <v>128</v>
      </c>
      <c r="B357" s="53"/>
      <c r="C357" s="53"/>
      <c r="D357" s="53"/>
      <c r="E357" s="54"/>
      <c r="F357" s="27" t="s">
        <v>26</v>
      </c>
      <c r="G357" s="27">
        <v>1</v>
      </c>
      <c r="H357" s="27">
        <v>1500</v>
      </c>
      <c r="I357" s="31">
        <f t="shared" si="31"/>
        <v>6.6666666666666664E-4</v>
      </c>
      <c r="J357" s="27">
        <v>15</v>
      </c>
      <c r="K357" s="30">
        <v>6930</v>
      </c>
      <c r="L357" s="30">
        <f t="shared" si="32"/>
        <v>4.62</v>
      </c>
      <c r="M357" s="26"/>
      <c r="N357" s="26"/>
    </row>
    <row r="358" spans="1:14" hidden="1" x14ac:dyDescent="0.25">
      <c r="A358" s="52" t="s">
        <v>129</v>
      </c>
      <c r="B358" s="53"/>
      <c r="C358" s="53"/>
      <c r="D358" s="53"/>
      <c r="E358" s="54"/>
      <c r="F358" s="27" t="s">
        <v>26</v>
      </c>
      <c r="G358" s="27">
        <v>1</v>
      </c>
      <c r="H358" s="27">
        <v>1500</v>
      </c>
      <c r="I358" s="31">
        <f t="shared" si="31"/>
        <v>6.6666666666666664E-4</v>
      </c>
      <c r="J358" s="27">
        <v>15</v>
      </c>
      <c r="K358" s="30">
        <v>183451</v>
      </c>
      <c r="L358" s="30">
        <f t="shared" si="32"/>
        <v>122.30066666666666</v>
      </c>
      <c r="M358" s="26"/>
      <c r="N358" s="26"/>
    </row>
    <row r="359" spans="1:14" hidden="1" x14ac:dyDescent="0.25">
      <c r="A359" s="52" t="s">
        <v>130</v>
      </c>
      <c r="B359" s="53"/>
      <c r="C359" s="53"/>
      <c r="D359" s="53"/>
      <c r="E359" s="54"/>
      <c r="F359" s="27" t="s">
        <v>26</v>
      </c>
      <c r="G359" s="27">
        <v>2</v>
      </c>
      <c r="H359" s="27">
        <v>1500</v>
      </c>
      <c r="I359" s="31">
        <f t="shared" si="31"/>
        <v>1.3333333333333333E-3</v>
      </c>
      <c r="J359" s="27">
        <v>7</v>
      </c>
      <c r="K359" s="30">
        <v>4317.3</v>
      </c>
      <c r="L359" s="30">
        <f t="shared" si="32"/>
        <v>5.7564000000000002</v>
      </c>
      <c r="M359" s="26"/>
      <c r="N359" s="26"/>
    </row>
    <row r="360" spans="1:14" hidden="1" x14ac:dyDescent="0.25">
      <c r="A360" s="52" t="s">
        <v>131</v>
      </c>
      <c r="B360" s="53"/>
      <c r="C360" s="53"/>
      <c r="D360" s="53"/>
      <c r="E360" s="54"/>
      <c r="F360" s="27" t="s">
        <v>26</v>
      </c>
      <c r="G360" s="27">
        <v>2</v>
      </c>
      <c r="H360" s="27">
        <v>1500</v>
      </c>
      <c r="I360" s="31">
        <f t="shared" si="31"/>
        <v>1.3333333333333333E-3</v>
      </c>
      <c r="J360" s="27">
        <v>7</v>
      </c>
      <c r="K360" s="30">
        <v>13096.8</v>
      </c>
      <c r="L360" s="30">
        <f t="shared" si="32"/>
        <v>17.462399999999999</v>
      </c>
      <c r="M360" s="26"/>
      <c r="N360" s="26"/>
    </row>
    <row r="361" spans="1:14" hidden="1" x14ac:dyDescent="0.25">
      <c r="A361" s="52" t="s">
        <v>132</v>
      </c>
      <c r="B361" s="53"/>
      <c r="C361" s="53"/>
      <c r="D361" s="53"/>
      <c r="E361" s="54"/>
      <c r="F361" s="27" t="s">
        <v>26</v>
      </c>
      <c r="G361" s="27">
        <v>2</v>
      </c>
      <c r="H361" s="27">
        <v>1500</v>
      </c>
      <c r="I361" s="31">
        <f t="shared" si="31"/>
        <v>1.3333333333333333E-3</v>
      </c>
      <c r="J361" s="27">
        <v>15</v>
      </c>
      <c r="K361" s="30">
        <v>21000</v>
      </c>
      <c r="L361" s="30">
        <f t="shared" si="32"/>
        <v>28</v>
      </c>
      <c r="M361" s="26"/>
      <c r="N361" s="26"/>
    </row>
    <row r="362" spans="1:14" hidden="1" x14ac:dyDescent="0.25">
      <c r="A362" s="52" t="s">
        <v>133</v>
      </c>
      <c r="B362" s="53"/>
      <c r="C362" s="53"/>
      <c r="D362" s="53"/>
      <c r="E362" s="54"/>
      <c r="F362" s="27" t="s">
        <v>26</v>
      </c>
      <c r="G362" s="27">
        <v>1</v>
      </c>
      <c r="H362" s="27">
        <v>1500</v>
      </c>
      <c r="I362" s="31">
        <f t="shared" si="31"/>
        <v>6.6666666666666664E-4</v>
      </c>
      <c r="J362" s="27">
        <v>7</v>
      </c>
      <c r="K362" s="30">
        <v>15400</v>
      </c>
      <c r="L362" s="30">
        <f t="shared" si="32"/>
        <v>10.266666666666666</v>
      </c>
      <c r="M362" s="26"/>
      <c r="N362" s="26"/>
    </row>
    <row r="363" spans="1:14" hidden="1" x14ac:dyDescent="0.25">
      <c r="A363" s="52" t="s">
        <v>134</v>
      </c>
      <c r="B363" s="53"/>
      <c r="C363" s="53"/>
      <c r="D363" s="53"/>
      <c r="E363" s="54"/>
      <c r="F363" s="27" t="s">
        <v>26</v>
      </c>
      <c r="G363" s="27">
        <v>1</v>
      </c>
      <c r="H363" s="27">
        <v>1500</v>
      </c>
      <c r="I363" s="31">
        <f t="shared" si="31"/>
        <v>6.6666666666666664E-4</v>
      </c>
      <c r="J363" s="27">
        <v>5</v>
      </c>
      <c r="K363" s="30">
        <v>6084</v>
      </c>
      <c r="L363" s="30">
        <f t="shared" si="32"/>
        <v>4.056</v>
      </c>
      <c r="M363" s="26"/>
      <c r="N363" s="26"/>
    </row>
    <row r="364" spans="1:14" hidden="1" x14ac:dyDescent="0.25">
      <c r="A364" s="52" t="s">
        <v>135</v>
      </c>
      <c r="B364" s="53"/>
      <c r="C364" s="53"/>
      <c r="D364" s="53"/>
      <c r="E364" s="54"/>
      <c r="F364" s="27" t="s">
        <v>26</v>
      </c>
      <c r="G364" s="27">
        <v>2</v>
      </c>
      <c r="H364" s="27">
        <v>1500</v>
      </c>
      <c r="I364" s="31">
        <f t="shared" si="31"/>
        <v>1.3333333333333333E-3</v>
      </c>
      <c r="J364" s="27">
        <v>20</v>
      </c>
      <c r="K364" s="30">
        <v>6209.28</v>
      </c>
      <c r="L364" s="30">
        <f t="shared" si="32"/>
        <v>8.2790400000000002</v>
      </c>
      <c r="M364" s="26"/>
      <c r="N364" s="26"/>
    </row>
    <row r="365" spans="1:14" hidden="1" x14ac:dyDescent="0.25">
      <c r="A365" s="56" t="s">
        <v>136</v>
      </c>
      <c r="B365" s="57"/>
      <c r="C365" s="57"/>
      <c r="D365" s="57"/>
      <c r="E365" s="58"/>
      <c r="F365" s="27" t="s">
        <v>26</v>
      </c>
      <c r="G365" s="27">
        <v>1</v>
      </c>
      <c r="H365" s="27">
        <v>1500</v>
      </c>
      <c r="I365" s="31">
        <f t="shared" si="31"/>
        <v>6.6666666666666664E-4</v>
      </c>
      <c r="J365" s="27">
        <v>15</v>
      </c>
      <c r="K365" s="30">
        <v>11600</v>
      </c>
      <c r="L365" s="30">
        <f t="shared" si="32"/>
        <v>7.7333333333333334</v>
      </c>
      <c r="M365" s="26"/>
      <c r="N365" s="26"/>
    </row>
    <row r="366" spans="1:14" hidden="1" x14ac:dyDescent="0.25">
      <c r="A366" s="52" t="s">
        <v>137</v>
      </c>
      <c r="B366" s="53"/>
      <c r="C366" s="53"/>
      <c r="D366" s="53"/>
      <c r="E366" s="54"/>
      <c r="F366" s="27" t="s">
        <v>26</v>
      </c>
      <c r="G366" s="27">
        <v>1</v>
      </c>
      <c r="H366" s="27">
        <v>1500</v>
      </c>
      <c r="I366" s="31">
        <f t="shared" si="31"/>
        <v>6.6666666666666664E-4</v>
      </c>
      <c r="J366" s="27">
        <v>10</v>
      </c>
      <c r="K366" s="30">
        <v>27436.5</v>
      </c>
      <c r="L366" s="30">
        <f t="shared" si="32"/>
        <v>18.291</v>
      </c>
      <c r="M366" s="26"/>
      <c r="N366" s="26"/>
    </row>
    <row r="367" spans="1:14" hidden="1" x14ac:dyDescent="0.25">
      <c r="A367" s="52" t="s">
        <v>138</v>
      </c>
      <c r="B367" s="53"/>
      <c r="C367" s="53"/>
      <c r="D367" s="53"/>
      <c r="E367" s="54"/>
      <c r="F367" s="27" t="s">
        <v>26</v>
      </c>
      <c r="G367" s="27">
        <v>15</v>
      </c>
      <c r="H367" s="27">
        <v>1500</v>
      </c>
      <c r="I367" s="31">
        <f t="shared" si="31"/>
        <v>0.01</v>
      </c>
      <c r="J367" s="27">
        <v>15</v>
      </c>
      <c r="K367" s="30">
        <v>19078</v>
      </c>
      <c r="L367" s="30">
        <f t="shared" si="32"/>
        <v>190.78</v>
      </c>
      <c r="M367" s="26"/>
      <c r="N367" s="26"/>
    </row>
    <row r="368" spans="1:14" hidden="1" x14ac:dyDescent="0.25">
      <c r="A368" s="52" t="s">
        <v>139</v>
      </c>
      <c r="B368" s="53"/>
      <c r="C368" s="53"/>
      <c r="D368" s="53"/>
      <c r="E368" s="54"/>
      <c r="F368" s="27" t="s">
        <v>26</v>
      </c>
      <c r="G368" s="27">
        <v>1</v>
      </c>
      <c r="H368" s="27">
        <v>1500</v>
      </c>
      <c r="I368" s="31">
        <f t="shared" si="31"/>
        <v>6.6666666666666664E-4</v>
      </c>
      <c r="J368" s="27">
        <v>15</v>
      </c>
      <c r="K368" s="30">
        <v>19830</v>
      </c>
      <c r="L368" s="30">
        <f t="shared" si="32"/>
        <v>13.219999999999999</v>
      </c>
      <c r="M368" s="26"/>
      <c r="N368" s="26"/>
    </row>
    <row r="369" spans="1:14" hidden="1" x14ac:dyDescent="0.25">
      <c r="A369" s="52" t="s">
        <v>140</v>
      </c>
      <c r="B369" s="53"/>
      <c r="C369" s="53"/>
      <c r="D369" s="53"/>
      <c r="E369" s="54"/>
      <c r="F369" s="27" t="s">
        <v>26</v>
      </c>
      <c r="G369" s="27">
        <v>3</v>
      </c>
      <c r="H369" s="27">
        <v>1500</v>
      </c>
      <c r="I369" s="31">
        <f t="shared" si="31"/>
        <v>2E-3</v>
      </c>
      <c r="J369" s="27">
        <v>15</v>
      </c>
      <c r="K369" s="30">
        <v>41200</v>
      </c>
      <c r="L369" s="30">
        <f t="shared" si="32"/>
        <v>82.4</v>
      </c>
      <c r="M369" s="26"/>
      <c r="N369" s="26"/>
    </row>
    <row r="370" spans="1:14" ht="16.5" hidden="1" customHeight="1" x14ac:dyDescent="0.25">
      <c r="A370" s="52" t="s">
        <v>141</v>
      </c>
      <c r="B370" s="53"/>
      <c r="C370" s="53"/>
      <c r="D370" s="53"/>
      <c r="E370" s="54"/>
      <c r="F370" s="27" t="s">
        <v>26</v>
      </c>
      <c r="G370" s="27">
        <v>1</v>
      </c>
      <c r="H370" s="27">
        <v>1500</v>
      </c>
      <c r="I370" s="31">
        <f t="shared" si="31"/>
        <v>6.6666666666666664E-4</v>
      </c>
      <c r="J370" s="27">
        <v>10</v>
      </c>
      <c r="K370" s="30">
        <v>129654</v>
      </c>
      <c r="L370" s="30">
        <f t="shared" si="32"/>
        <v>86.435999999999993</v>
      </c>
      <c r="M370" s="26"/>
      <c r="N370" s="26"/>
    </row>
    <row r="371" spans="1:14" ht="19.5" hidden="1" customHeight="1" x14ac:dyDescent="0.25">
      <c r="A371" s="52" t="s">
        <v>142</v>
      </c>
      <c r="B371" s="53"/>
      <c r="C371" s="53"/>
      <c r="D371" s="53"/>
      <c r="E371" s="54"/>
      <c r="F371" s="27" t="s">
        <v>26</v>
      </c>
      <c r="G371" s="27">
        <v>1</v>
      </c>
      <c r="H371" s="27">
        <v>1500</v>
      </c>
      <c r="I371" s="31">
        <f t="shared" si="31"/>
        <v>6.6666666666666664E-4</v>
      </c>
      <c r="J371" s="27">
        <v>5</v>
      </c>
      <c r="K371" s="30">
        <v>8869.14</v>
      </c>
      <c r="L371" s="30">
        <f t="shared" si="32"/>
        <v>5.9127599999999996</v>
      </c>
      <c r="M371" s="26"/>
      <c r="N371" s="26"/>
    </row>
    <row r="372" spans="1:14" hidden="1" x14ac:dyDescent="0.25">
      <c r="A372" s="55" t="s">
        <v>127</v>
      </c>
      <c r="B372" s="55"/>
      <c r="C372" s="55"/>
      <c r="D372" s="55"/>
      <c r="E372" s="55"/>
      <c r="F372" s="27" t="s">
        <v>26</v>
      </c>
      <c r="G372" s="27">
        <v>1</v>
      </c>
      <c r="H372" s="27">
        <v>1500</v>
      </c>
      <c r="I372" s="31">
        <f t="shared" si="31"/>
        <v>6.6666666666666664E-4</v>
      </c>
      <c r="J372" s="27">
        <v>15</v>
      </c>
      <c r="K372" s="30">
        <v>15574.86</v>
      </c>
      <c r="L372" s="30">
        <f t="shared" si="32"/>
        <v>10.383240000000001</v>
      </c>
      <c r="M372" s="26"/>
      <c r="N372" s="26"/>
    </row>
    <row r="373" spans="1:14" ht="12.75" hidden="1" customHeight="1" x14ac:dyDescent="0.25">
      <c r="A373" s="52" t="s">
        <v>143</v>
      </c>
      <c r="B373" s="53"/>
      <c r="C373" s="53"/>
      <c r="D373" s="53"/>
      <c r="E373" s="54"/>
      <c r="F373" s="27" t="s">
        <v>26</v>
      </c>
      <c r="G373" s="27">
        <v>1</v>
      </c>
      <c r="H373" s="27">
        <v>1500</v>
      </c>
      <c r="I373" s="31">
        <f t="shared" si="31"/>
        <v>6.6666666666666664E-4</v>
      </c>
      <c r="J373" s="27">
        <v>15</v>
      </c>
      <c r="K373" s="30">
        <v>19005</v>
      </c>
      <c r="L373" s="30">
        <f t="shared" si="32"/>
        <v>12.67</v>
      </c>
      <c r="M373" s="26"/>
      <c r="N373" s="26"/>
    </row>
    <row r="374" spans="1:14" ht="15" hidden="1" customHeight="1" x14ac:dyDescent="0.25">
      <c r="A374" s="52" t="s">
        <v>144</v>
      </c>
      <c r="B374" s="53"/>
      <c r="C374" s="53"/>
      <c r="D374" s="53"/>
      <c r="E374" s="54"/>
      <c r="F374" s="27" t="s">
        <v>26</v>
      </c>
      <c r="G374" s="27">
        <v>1</v>
      </c>
      <c r="H374" s="27">
        <v>1500</v>
      </c>
      <c r="I374" s="31">
        <f t="shared" si="31"/>
        <v>6.6666666666666664E-4</v>
      </c>
      <c r="J374" s="27">
        <v>15</v>
      </c>
      <c r="K374" s="30">
        <v>15422</v>
      </c>
      <c r="L374" s="30">
        <f t="shared" si="32"/>
        <v>10.281333333333333</v>
      </c>
      <c r="M374" s="26"/>
      <c r="N374" s="26"/>
    </row>
    <row r="375" spans="1:14" ht="15" hidden="1" customHeight="1" x14ac:dyDescent="0.25">
      <c r="A375" s="52" t="s">
        <v>146</v>
      </c>
      <c r="B375" s="53"/>
      <c r="C375" s="53"/>
      <c r="D375" s="53"/>
      <c r="E375" s="54"/>
      <c r="F375" s="27" t="s">
        <v>26</v>
      </c>
      <c r="G375" s="27">
        <v>1</v>
      </c>
      <c r="H375" s="27">
        <v>1500</v>
      </c>
      <c r="I375" s="31">
        <f t="shared" si="31"/>
        <v>6.6666666666666664E-4</v>
      </c>
      <c r="J375" s="27">
        <v>15</v>
      </c>
      <c r="K375" s="30">
        <v>35004.199999999997</v>
      </c>
      <c r="L375" s="30">
        <f t="shared" si="32"/>
        <v>23.336133333333329</v>
      </c>
      <c r="M375" s="26"/>
      <c r="N375" s="26"/>
    </row>
    <row r="376" spans="1:14" hidden="1" x14ac:dyDescent="0.25">
      <c r="A376" s="52" t="s">
        <v>145</v>
      </c>
      <c r="B376" s="53"/>
      <c r="C376" s="53"/>
      <c r="D376" s="53"/>
      <c r="E376" s="54"/>
      <c r="F376" s="27" t="s">
        <v>26</v>
      </c>
      <c r="G376" s="27">
        <v>1</v>
      </c>
      <c r="H376" s="27">
        <v>1500</v>
      </c>
      <c r="I376" s="31">
        <f t="shared" si="31"/>
        <v>6.6666666666666664E-4</v>
      </c>
      <c r="J376" s="27">
        <v>7</v>
      </c>
      <c r="K376" s="30">
        <v>4246.83</v>
      </c>
      <c r="L376" s="30">
        <f t="shared" si="32"/>
        <v>2.8312200000000001</v>
      </c>
      <c r="M376" s="26"/>
      <c r="N376" s="26"/>
    </row>
    <row r="377" spans="1:14" ht="15" hidden="1" customHeight="1" x14ac:dyDescent="0.25">
      <c r="A377" s="60" t="s">
        <v>27</v>
      </c>
      <c r="B377" s="61"/>
      <c r="C377" s="61"/>
      <c r="D377" s="61"/>
      <c r="E377" s="61"/>
      <c r="F377" s="61"/>
      <c r="G377" s="61"/>
      <c r="H377" s="61"/>
      <c r="I377" s="61"/>
      <c r="J377" s="61"/>
      <c r="K377" s="62"/>
      <c r="L377" s="30">
        <f>SUM(L347:L376)</f>
        <v>1266.2633933333332</v>
      </c>
      <c r="M377" s="26"/>
      <c r="N377" s="26"/>
    </row>
    <row r="378" spans="1:14" hidden="1" x14ac:dyDescent="0.25">
      <c r="A378" s="26"/>
      <c r="B378" s="26"/>
      <c r="C378" s="26"/>
      <c r="D378" s="26"/>
      <c r="E378" s="26"/>
      <c r="F378" s="26"/>
      <c r="G378" s="26"/>
      <c r="H378" s="26"/>
      <c r="I378" s="26"/>
      <c r="J378" s="26"/>
      <c r="K378" s="26"/>
      <c r="L378" s="26"/>
      <c r="M378" s="26"/>
      <c r="N378" s="26"/>
    </row>
    <row r="379" spans="1:14" hidden="1" x14ac:dyDescent="0.25">
      <c r="A379" s="64" t="s">
        <v>29</v>
      </c>
      <c r="B379" s="64"/>
      <c r="C379" s="64"/>
      <c r="D379" s="64"/>
      <c r="E379" s="64"/>
      <c r="F379" s="64"/>
      <c r="G379" s="64"/>
      <c r="H379" s="64"/>
      <c r="I379" s="64"/>
      <c r="J379" s="64"/>
      <c r="K379" s="64"/>
      <c r="L379" s="64"/>
      <c r="M379" s="26"/>
      <c r="N379" s="26"/>
    </row>
    <row r="380" spans="1:14" hidden="1" x14ac:dyDescent="0.25">
      <c r="A380" s="32"/>
      <c r="B380" s="32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26"/>
      <c r="N380" s="26"/>
    </row>
    <row r="381" spans="1:14" ht="15" hidden="1" customHeight="1" x14ac:dyDescent="0.25">
      <c r="A381" s="65" t="s">
        <v>153</v>
      </c>
      <c r="B381" s="65"/>
      <c r="C381" s="65"/>
      <c r="D381" s="65"/>
      <c r="E381" s="65"/>
      <c r="F381" s="65"/>
      <c r="G381" s="65"/>
      <c r="H381" s="65"/>
      <c r="I381" s="65"/>
      <c r="J381" s="65"/>
      <c r="K381" s="65"/>
      <c r="L381" s="33">
        <f>(F330/1974)*247*8</f>
        <v>1501.5197568389058</v>
      </c>
      <c r="M381" s="26"/>
      <c r="N381" s="26"/>
    </row>
    <row r="382" spans="1:14" ht="15" hidden="1" customHeight="1" x14ac:dyDescent="0.25">
      <c r="A382" s="26"/>
      <c r="B382" s="26"/>
      <c r="C382" s="26"/>
      <c r="D382" s="26"/>
      <c r="E382" s="26"/>
      <c r="F382" s="26"/>
      <c r="G382" s="26"/>
      <c r="H382" s="26"/>
      <c r="I382" s="26"/>
      <c r="J382" s="26"/>
      <c r="K382" s="26"/>
      <c r="L382" s="26"/>
      <c r="M382" s="26"/>
      <c r="N382" s="26"/>
    </row>
    <row r="383" spans="1:14" ht="75" hidden="1" x14ac:dyDescent="0.25">
      <c r="A383" s="70" t="s">
        <v>30</v>
      </c>
      <c r="B383" s="71"/>
      <c r="C383" s="71"/>
      <c r="D383" s="71"/>
      <c r="E383" s="72"/>
      <c r="F383" s="29" t="s">
        <v>20</v>
      </c>
      <c r="G383" s="29" t="s">
        <v>154</v>
      </c>
      <c r="H383" s="29" t="s">
        <v>32</v>
      </c>
      <c r="I383" s="29" t="s">
        <v>33</v>
      </c>
      <c r="J383" s="29" t="s">
        <v>34</v>
      </c>
      <c r="K383" s="29" t="s">
        <v>155</v>
      </c>
      <c r="L383" s="29" t="s">
        <v>17</v>
      </c>
      <c r="M383" s="26"/>
      <c r="N383" s="26"/>
    </row>
    <row r="384" spans="1:14" hidden="1" x14ac:dyDescent="0.25">
      <c r="A384" s="52" t="s">
        <v>36</v>
      </c>
      <c r="B384" s="53"/>
      <c r="C384" s="53"/>
      <c r="D384" s="53"/>
      <c r="E384" s="54"/>
      <c r="F384" s="27" t="s">
        <v>40</v>
      </c>
      <c r="G384" s="27"/>
      <c r="H384" s="30">
        <f>L381</f>
        <v>1501.5197568389058</v>
      </c>
      <c r="I384" s="30">
        <f>J342</f>
        <v>23.688000000000002</v>
      </c>
      <c r="J384" s="34">
        <f>(G384/H384)*I384</f>
        <v>0</v>
      </c>
      <c r="K384" s="27">
        <v>5.36</v>
      </c>
      <c r="L384" s="30">
        <f>K384*J384</f>
        <v>0</v>
      </c>
      <c r="M384" s="26"/>
      <c r="N384" s="26"/>
    </row>
    <row r="385" spans="1:14" hidden="1" x14ac:dyDescent="0.25">
      <c r="A385" s="52" t="s">
        <v>37</v>
      </c>
      <c r="B385" s="53"/>
      <c r="C385" s="53"/>
      <c r="D385" s="53"/>
      <c r="E385" s="54"/>
      <c r="F385" s="27" t="s">
        <v>41</v>
      </c>
      <c r="G385" s="27"/>
      <c r="H385" s="30">
        <f>L381</f>
        <v>1501.5197568389058</v>
      </c>
      <c r="I385" s="30">
        <f>J342</f>
        <v>23.688000000000002</v>
      </c>
      <c r="J385" s="34">
        <f>G385/H385*I385</f>
        <v>0</v>
      </c>
      <c r="K385" s="27">
        <v>1508.37</v>
      </c>
      <c r="L385" s="30">
        <f>K385*J385</f>
        <v>0</v>
      </c>
      <c r="M385" s="26"/>
      <c r="N385" s="26"/>
    </row>
    <row r="386" spans="1:14" hidden="1" x14ac:dyDescent="0.25">
      <c r="A386" s="52" t="s">
        <v>38</v>
      </c>
      <c r="B386" s="53"/>
      <c r="C386" s="53"/>
      <c r="D386" s="53"/>
      <c r="E386" s="54"/>
      <c r="F386" s="27" t="s">
        <v>42</v>
      </c>
      <c r="G386" s="27"/>
      <c r="H386" s="30">
        <f>L381</f>
        <v>1501.5197568389058</v>
      </c>
      <c r="I386" s="30">
        <f>J342</f>
        <v>23.688000000000002</v>
      </c>
      <c r="J386" s="34">
        <f t="shared" ref="J386:J387" si="33">G386/H386*I386</f>
        <v>0</v>
      </c>
      <c r="K386" s="27">
        <v>44.09</v>
      </c>
      <c r="L386" s="30">
        <f t="shared" ref="L386:L387" si="34">K386*J386</f>
        <v>0</v>
      </c>
      <c r="M386" s="26"/>
      <c r="N386" s="26"/>
    </row>
    <row r="387" spans="1:14" hidden="1" x14ac:dyDescent="0.25">
      <c r="A387" s="52" t="s">
        <v>39</v>
      </c>
      <c r="B387" s="53"/>
      <c r="C387" s="53"/>
      <c r="D387" s="53"/>
      <c r="E387" s="54"/>
      <c r="F387" s="27" t="s">
        <v>42</v>
      </c>
      <c r="G387" s="27"/>
      <c r="H387" s="30">
        <f>L381</f>
        <v>1501.5197568389058</v>
      </c>
      <c r="I387" s="30">
        <f>J342</f>
        <v>23.688000000000002</v>
      </c>
      <c r="J387" s="34">
        <f t="shared" si="33"/>
        <v>0</v>
      </c>
      <c r="K387" s="27">
        <v>38.409999999999997</v>
      </c>
      <c r="L387" s="30">
        <f t="shared" si="34"/>
        <v>0</v>
      </c>
      <c r="M387" s="26"/>
      <c r="N387" s="26"/>
    </row>
    <row r="388" spans="1:14" hidden="1" x14ac:dyDescent="0.25">
      <c r="A388" s="60" t="s">
        <v>43</v>
      </c>
      <c r="B388" s="61"/>
      <c r="C388" s="61"/>
      <c r="D388" s="61"/>
      <c r="E388" s="61"/>
      <c r="F388" s="61"/>
      <c r="G388" s="61"/>
      <c r="H388" s="61"/>
      <c r="I388" s="61"/>
      <c r="J388" s="61"/>
      <c r="K388" s="62"/>
      <c r="L388" s="30">
        <f>SUM(L384:L387)</f>
        <v>0</v>
      </c>
      <c r="M388" s="26"/>
      <c r="N388" s="26"/>
    </row>
    <row r="389" spans="1:14" ht="15" hidden="1" customHeight="1" x14ac:dyDescent="0.25">
      <c r="A389" s="26"/>
      <c r="B389" s="26"/>
      <c r="C389" s="26"/>
      <c r="D389" s="26"/>
      <c r="E389" s="26"/>
      <c r="F389" s="26"/>
      <c r="G389" s="26"/>
      <c r="H389" s="26"/>
      <c r="I389" s="26"/>
      <c r="J389" s="26"/>
      <c r="K389" s="26"/>
      <c r="L389" s="26"/>
      <c r="M389" s="26"/>
      <c r="N389" s="26"/>
    </row>
    <row r="390" spans="1:14" ht="15" hidden="1" customHeight="1" x14ac:dyDescent="0.25">
      <c r="A390" s="64" t="s">
        <v>44</v>
      </c>
      <c r="B390" s="64"/>
      <c r="C390" s="64"/>
      <c r="D390" s="64"/>
      <c r="E390" s="64"/>
      <c r="F390" s="64"/>
      <c r="G390" s="64"/>
      <c r="H390" s="64"/>
      <c r="I390" s="64"/>
      <c r="J390" s="64"/>
      <c r="K390" s="64"/>
      <c r="L390" s="64"/>
      <c r="M390" s="26"/>
      <c r="N390" s="26"/>
    </row>
    <row r="391" spans="1:14" hidden="1" x14ac:dyDescent="0.25">
      <c r="A391" s="26"/>
      <c r="B391" s="26"/>
      <c r="C391" s="26"/>
      <c r="D391" s="26"/>
      <c r="E391" s="26"/>
      <c r="F391" s="26"/>
      <c r="G391" s="26"/>
      <c r="H391" s="26"/>
      <c r="I391" s="26"/>
      <c r="J391" s="26"/>
      <c r="K391" s="26"/>
      <c r="L391" s="26"/>
      <c r="M391" s="26"/>
      <c r="N391" s="26"/>
    </row>
    <row r="392" spans="1:14" ht="15" hidden="1" customHeight="1" x14ac:dyDescent="0.25">
      <c r="A392" s="70" t="s">
        <v>51</v>
      </c>
      <c r="B392" s="71"/>
      <c r="C392" s="71"/>
      <c r="D392" s="71"/>
      <c r="E392" s="72"/>
      <c r="F392" s="29" t="s">
        <v>20</v>
      </c>
      <c r="G392" s="29" t="s">
        <v>31</v>
      </c>
      <c r="H392" s="29" t="s">
        <v>32</v>
      </c>
      <c r="I392" s="29" t="s">
        <v>33</v>
      </c>
      <c r="J392" s="29" t="s">
        <v>34</v>
      </c>
      <c r="K392" s="29" t="s">
        <v>156</v>
      </c>
      <c r="L392" s="29" t="s">
        <v>17</v>
      </c>
      <c r="M392" s="26"/>
      <c r="N392" s="26"/>
    </row>
    <row r="393" spans="1:14" hidden="1" x14ac:dyDescent="0.25">
      <c r="A393" s="52" t="s">
        <v>45</v>
      </c>
      <c r="B393" s="53"/>
      <c r="C393" s="53"/>
      <c r="D393" s="53"/>
      <c r="E393" s="54"/>
      <c r="F393" s="27" t="s">
        <v>48</v>
      </c>
      <c r="G393" s="27">
        <v>1</v>
      </c>
      <c r="H393" s="30">
        <f>L381</f>
        <v>1501.5197568389058</v>
      </c>
      <c r="I393" s="30">
        <f>J342</f>
        <v>23.688000000000002</v>
      </c>
      <c r="J393" s="34">
        <f>(G393/H393)*I393</f>
        <v>1.5776016194331985E-2</v>
      </c>
      <c r="K393" s="27"/>
      <c r="L393" s="30">
        <f t="shared" ref="L393:L395" si="35">J393*K393</f>
        <v>0</v>
      </c>
      <c r="M393" s="26"/>
      <c r="N393" s="26"/>
    </row>
    <row r="394" spans="1:14" hidden="1" x14ac:dyDescent="0.25">
      <c r="A394" s="52" t="s">
        <v>46</v>
      </c>
      <c r="B394" s="53"/>
      <c r="C394" s="53"/>
      <c r="D394" s="53"/>
      <c r="E394" s="54"/>
      <c r="F394" s="27" t="s">
        <v>48</v>
      </c>
      <c r="G394" s="27">
        <v>1</v>
      </c>
      <c r="H394" s="30">
        <f>L381</f>
        <v>1501.5197568389058</v>
      </c>
      <c r="I394" s="30">
        <f>J342</f>
        <v>23.688000000000002</v>
      </c>
      <c r="J394" s="34">
        <f t="shared" ref="J394:J395" si="36">G394/H394*I394</f>
        <v>1.5776016194331985E-2</v>
      </c>
      <c r="K394" s="27"/>
      <c r="L394" s="30">
        <f t="shared" si="35"/>
        <v>0</v>
      </c>
      <c r="M394" s="26"/>
      <c r="N394" s="26"/>
    </row>
    <row r="395" spans="1:14" hidden="1" x14ac:dyDescent="0.25">
      <c r="A395" s="55" t="s">
        <v>47</v>
      </c>
      <c r="B395" s="55"/>
      <c r="C395" s="55"/>
      <c r="D395" s="55"/>
      <c r="E395" s="55"/>
      <c r="F395" s="27" t="s">
        <v>48</v>
      </c>
      <c r="G395" s="27">
        <v>1</v>
      </c>
      <c r="H395" s="30">
        <f>L381</f>
        <v>1501.5197568389058</v>
      </c>
      <c r="I395" s="30">
        <f>J342</f>
        <v>23.688000000000002</v>
      </c>
      <c r="J395" s="34">
        <f t="shared" si="36"/>
        <v>1.5776016194331985E-2</v>
      </c>
      <c r="K395" s="27"/>
      <c r="L395" s="30">
        <f t="shared" si="35"/>
        <v>0</v>
      </c>
      <c r="M395" s="26"/>
      <c r="N395" s="26"/>
    </row>
    <row r="396" spans="1:14" hidden="1" x14ac:dyDescent="0.25">
      <c r="A396" s="60" t="s">
        <v>49</v>
      </c>
      <c r="B396" s="61"/>
      <c r="C396" s="61"/>
      <c r="D396" s="61"/>
      <c r="E396" s="61"/>
      <c r="F396" s="61"/>
      <c r="G396" s="61"/>
      <c r="H396" s="61"/>
      <c r="I396" s="61"/>
      <c r="J396" s="61"/>
      <c r="K396" s="62"/>
      <c r="L396" s="30">
        <f>SUM(L393:L395)</f>
        <v>0</v>
      </c>
      <c r="M396" s="26"/>
      <c r="N396" s="26"/>
    </row>
    <row r="397" spans="1:14" hidden="1" x14ac:dyDescent="0.25">
      <c r="A397" s="26"/>
      <c r="B397" s="26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</row>
    <row r="398" spans="1:14" hidden="1" x14ac:dyDescent="0.25">
      <c r="A398" s="64" t="s">
        <v>50</v>
      </c>
      <c r="B398" s="64"/>
      <c r="C398" s="64"/>
      <c r="D398" s="64"/>
      <c r="E398" s="64"/>
      <c r="F398" s="64"/>
      <c r="G398" s="64"/>
      <c r="H398" s="64"/>
      <c r="I398" s="64"/>
      <c r="J398" s="64"/>
      <c r="K398" s="64"/>
      <c r="L398" s="64"/>
      <c r="M398" s="26"/>
      <c r="N398" s="26"/>
    </row>
    <row r="399" spans="1:14" hidden="1" x14ac:dyDescent="0.25">
      <c r="A399" s="26"/>
      <c r="B399" s="26"/>
      <c r="C399" s="26"/>
      <c r="D399" s="26"/>
      <c r="E399" s="26"/>
      <c r="F399" s="26"/>
      <c r="G399" s="26"/>
      <c r="H399" s="26"/>
      <c r="I399" s="26"/>
      <c r="J399" s="26"/>
      <c r="K399" s="26"/>
      <c r="L399" s="26"/>
      <c r="M399" s="26"/>
      <c r="N399" s="26"/>
    </row>
    <row r="400" spans="1:14" ht="60" hidden="1" x14ac:dyDescent="0.25">
      <c r="A400" s="66" t="s">
        <v>51</v>
      </c>
      <c r="B400" s="66"/>
      <c r="C400" s="66"/>
      <c r="D400" s="66"/>
      <c r="E400" s="66"/>
      <c r="F400" s="29" t="s">
        <v>20</v>
      </c>
      <c r="G400" s="29" t="s">
        <v>31</v>
      </c>
      <c r="H400" s="29" t="s">
        <v>32</v>
      </c>
      <c r="I400" s="29" t="s">
        <v>33</v>
      </c>
      <c r="J400" s="29" t="s">
        <v>34</v>
      </c>
      <c r="K400" s="29" t="s">
        <v>35</v>
      </c>
      <c r="L400" s="29" t="s">
        <v>17</v>
      </c>
      <c r="M400" s="26"/>
      <c r="N400" s="26"/>
    </row>
    <row r="401" spans="1:14" ht="45" hidden="1" x14ac:dyDescent="0.25">
      <c r="A401" s="55" t="s">
        <v>52</v>
      </c>
      <c r="B401" s="55"/>
      <c r="C401" s="55"/>
      <c r="D401" s="55"/>
      <c r="E401" s="55"/>
      <c r="F401" s="29" t="s">
        <v>53</v>
      </c>
      <c r="G401" s="27">
        <v>2</v>
      </c>
      <c r="H401" s="30">
        <f>L381</f>
        <v>1501.5197568389058</v>
      </c>
      <c r="I401" s="30">
        <f>J342</f>
        <v>23.688000000000002</v>
      </c>
      <c r="J401" s="27">
        <f>(G401/H401)*I401</f>
        <v>3.155203238866397E-2</v>
      </c>
      <c r="K401" s="30"/>
      <c r="L401" s="30">
        <f>J401*K401</f>
        <v>0</v>
      </c>
      <c r="M401" s="26"/>
      <c r="N401" s="26"/>
    </row>
    <row r="402" spans="1:14" hidden="1" x14ac:dyDescent="0.25">
      <c r="A402" s="60" t="s">
        <v>54</v>
      </c>
      <c r="B402" s="61"/>
      <c r="C402" s="61"/>
      <c r="D402" s="61"/>
      <c r="E402" s="61"/>
      <c r="F402" s="61"/>
      <c r="G402" s="61"/>
      <c r="H402" s="61"/>
      <c r="I402" s="61"/>
      <c r="J402" s="61"/>
      <c r="K402" s="62"/>
      <c r="L402" s="30">
        <f>L401</f>
        <v>0</v>
      </c>
      <c r="M402" s="26"/>
      <c r="N402" s="26"/>
    </row>
    <row r="403" spans="1:14" hidden="1" x14ac:dyDescent="0.25">
      <c r="A403" s="26"/>
      <c r="B403" s="26"/>
      <c r="C403" s="26"/>
      <c r="D403" s="26"/>
      <c r="E403" s="26"/>
      <c r="F403" s="26"/>
      <c r="G403" s="26"/>
      <c r="H403" s="26"/>
      <c r="I403" s="26"/>
      <c r="J403" s="26"/>
      <c r="K403" s="26"/>
      <c r="L403" s="26"/>
      <c r="M403" s="26"/>
      <c r="N403" s="26"/>
    </row>
    <row r="404" spans="1:14" ht="105" hidden="1" x14ac:dyDescent="0.25">
      <c r="A404" s="66" t="s">
        <v>55</v>
      </c>
      <c r="B404" s="66"/>
      <c r="C404" s="66"/>
      <c r="D404" s="66"/>
      <c r="E404" s="66"/>
      <c r="F404" s="29" t="s">
        <v>20</v>
      </c>
      <c r="G404" s="29" t="s">
        <v>31</v>
      </c>
      <c r="H404" s="29" t="s">
        <v>32</v>
      </c>
      <c r="I404" s="29" t="s">
        <v>33</v>
      </c>
      <c r="J404" s="29" t="s">
        <v>34</v>
      </c>
      <c r="K404" s="29" t="s">
        <v>157</v>
      </c>
      <c r="L404" s="29" t="s">
        <v>56</v>
      </c>
      <c r="M404" s="29" t="s">
        <v>17</v>
      </c>
      <c r="N404" s="26"/>
    </row>
    <row r="405" spans="1:14" ht="30" hidden="1" x14ac:dyDescent="0.25">
      <c r="A405" s="66" t="s">
        <v>57</v>
      </c>
      <c r="B405" s="66"/>
      <c r="C405" s="66"/>
      <c r="D405" s="66"/>
      <c r="E405" s="66"/>
      <c r="F405" s="35" t="s">
        <v>58</v>
      </c>
      <c r="G405" s="27">
        <v>3</v>
      </c>
      <c r="H405" s="30">
        <f>L381</f>
        <v>1501.5197568389058</v>
      </c>
      <c r="I405" s="30">
        <f>J342</f>
        <v>23.688000000000002</v>
      </c>
      <c r="J405" s="34">
        <f>(G405/H405)*I405</f>
        <v>4.7328048582995955E-2</v>
      </c>
      <c r="K405" s="27"/>
      <c r="L405" s="27">
        <v>12</v>
      </c>
      <c r="M405" s="30">
        <f>J405*K405*L405</f>
        <v>0</v>
      </c>
      <c r="N405" s="26"/>
    </row>
    <row r="406" spans="1:14" hidden="1" x14ac:dyDescent="0.25">
      <c r="A406" s="60" t="s">
        <v>59</v>
      </c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2"/>
      <c r="M406" s="30">
        <f>SUM(M405)</f>
        <v>0</v>
      </c>
      <c r="N406" s="26"/>
    </row>
    <row r="407" spans="1:14" hidden="1" x14ac:dyDescent="0.25">
      <c r="A407" s="26"/>
      <c r="B407" s="26"/>
      <c r="C407" s="26"/>
      <c r="D407" s="26"/>
      <c r="E407" s="26"/>
      <c r="F407" s="26"/>
      <c r="G407" s="26"/>
      <c r="H407" s="26"/>
      <c r="I407" s="26"/>
      <c r="J407" s="26"/>
      <c r="K407" s="26"/>
      <c r="L407" s="26"/>
      <c r="M407" s="26"/>
      <c r="N407" s="26"/>
    </row>
    <row r="408" spans="1:14" hidden="1" x14ac:dyDescent="0.25">
      <c r="A408" s="64" t="s">
        <v>86</v>
      </c>
      <c r="B408" s="64"/>
      <c r="C408" s="64"/>
      <c r="D408" s="64"/>
      <c r="E408" s="64"/>
      <c r="F408" s="64"/>
      <c r="G408" s="64"/>
      <c r="H408" s="64"/>
      <c r="I408" s="64"/>
      <c r="J408" s="64"/>
      <c r="K408" s="64"/>
      <c r="L408" s="64"/>
      <c r="M408" s="26"/>
      <c r="N408" s="26"/>
    </row>
    <row r="409" spans="1:14" hidden="1" x14ac:dyDescent="0.25">
      <c r="A409" s="26"/>
      <c r="B409" s="26"/>
      <c r="C409" s="26"/>
      <c r="D409" s="26"/>
      <c r="E409" s="26"/>
      <c r="F409" s="26"/>
      <c r="G409" s="26"/>
      <c r="H409" s="26"/>
      <c r="I409" s="26"/>
      <c r="J409" s="26"/>
      <c r="K409" s="26"/>
      <c r="L409" s="26"/>
      <c r="M409" s="26"/>
      <c r="N409" s="26"/>
    </row>
    <row r="410" spans="1:14" ht="60" hidden="1" x14ac:dyDescent="0.25">
      <c r="A410" s="66" t="s">
        <v>11</v>
      </c>
      <c r="B410" s="66"/>
      <c r="C410" s="66"/>
      <c r="D410" s="66"/>
      <c r="E410" s="66"/>
      <c r="F410" s="29" t="s">
        <v>12</v>
      </c>
      <c r="G410" s="27" t="s">
        <v>1</v>
      </c>
      <c r="H410" s="29" t="s">
        <v>32</v>
      </c>
      <c r="I410" s="29" t="s">
        <v>33</v>
      </c>
      <c r="J410" s="29" t="s">
        <v>34</v>
      </c>
      <c r="K410" s="35" t="s">
        <v>60</v>
      </c>
      <c r="L410" s="29" t="s">
        <v>17</v>
      </c>
      <c r="M410" s="26"/>
      <c r="N410" s="26"/>
    </row>
    <row r="411" spans="1:14" hidden="1" x14ac:dyDescent="0.25">
      <c r="A411" s="55" t="s">
        <v>4</v>
      </c>
      <c r="B411" s="55"/>
      <c r="C411" s="55"/>
      <c r="D411" s="55"/>
      <c r="E411" s="55"/>
      <c r="F411" s="36">
        <v>20875.13</v>
      </c>
      <c r="G411" s="27">
        <v>1</v>
      </c>
      <c r="H411" s="30">
        <f>L381</f>
        <v>1501.5197568389058</v>
      </c>
      <c r="I411" s="30">
        <f>J342</f>
        <v>23.688000000000002</v>
      </c>
      <c r="J411" s="34">
        <f>G411/H411*I411</f>
        <v>1.5776016194331985E-2</v>
      </c>
      <c r="K411" s="30">
        <f>F411*G411*12*1.302</f>
        <v>326153.03112</v>
      </c>
      <c r="L411" s="30">
        <f>J411*K411</f>
        <v>5145.3955007795839</v>
      </c>
      <c r="M411" s="26"/>
      <c r="N411" s="26"/>
    </row>
    <row r="412" spans="1:14" hidden="1" x14ac:dyDescent="0.25">
      <c r="A412" s="55" t="s">
        <v>106</v>
      </c>
      <c r="B412" s="55"/>
      <c r="C412" s="55"/>
      <c r="D412" s="55"/>
      <c r="E412" s="55"/>
      <c r="F412" s="36">
        <v>9544</v>
      </c>
      <c r="G412" s="27">
        <v>1</v>
      </c>
      <c r="H412" s="30">
        <f>L381</f>
        <v>1501.5197568389058</v>
      </c>
      <c r="I412" s="30">
        <f>J342</f>
        <v>23.688000000000002</v>
      </c>
      <c r="J412" s="34">
        <f t="shared" ref="J412:J433" si="37">G412/H412*I412</f>
        <v>1.5776016194331985E-2</v>
      </c>
      <c r="K412" s="30">
        <f t="shared" ref="K412:K433" si="38">F412*G412*12*1.302</f>
        <v>149115.45600000001</v>
      </c>
      <c r="L412" s="30">
        <f t="shared" ref="L412:L433" si="39">J412*K412</f>
        <v>2352.4478486811986</v>
      </c>
      <c r="M412" s="26"/>
      <c r="N412" s="26"/>
    </row>
    <row r="413" spans="1:14" hidden="1" x14ac:dyDescent="0.25">
      <c r="A413" s="55" t="s">
        <v>93</v>
      </c>
      <c r="B413" s="55"/>
      <c r="C413" s="55"/>
      <c r="D413" s="55"/>
      <c r="E413" s="55"/>
      <c r="F413" s="30">
        <v>14979.45</v>
      </c>
      <c r="G413" s="27">
        <v>1</v>
      </c>
      <c r="H413" s="30">
        <f>L381</f>
        <v>1501.5197568389058</v>
      </c>
      <c r="I413" s="30">
        <f>J342</f>
        <v>23.688000000000002</v>
      </c>
      <c r="J413" s="34">
        <f t="shared" si="37"/>
        <v>1.5776016194331985E-2</v>
      </c>
      <c r="K413" s="30">
        <f t="shared" si="38"/>
        <v>234038.92680000004</v>
      </c>
      <c r="L413" s="30">
        <f t="shared" si="39"/>
        <v>3692.2018993008787</v>
      </c>
      <c r="M413" s="26"/>
      <c r="N413" s="26"/>
    </row>
    <row r="414" spans="1:14" hidden="1" x14ac:dyDescent="0.25">
      <c r="A414" s="55" t="s">
        <v>97</v>
      </c>
      <c r="B414" s="55"/>
      <c r="C414" s="55"/>
      <c r="D414" s="55"/>
      <c r="E414" s="55"/>
      <c r="F414" s="36">
        <v>14979.45</v>
      </c>
      <c r="G414" s="27">
        <v>1</v>
      </c>
      <c r="H414" s="30">
        <f>L381</f>
        <v>1501.5197568389058</v>
      </c>
      <c r="I414" s="30">
        <f>J342</f>
        <v>23.688000000000002</v>
      </c>
      <c r="J414" s="34">
        <f t="shared" si="37"/>
        <v>1.5776016194331985E-2</v>
      </c>
      <c r="K414" s="30">
        <f t="shared" si="38"/>
        <v>234038.92680000004</v>
      </c>
      <c r="L414" s="30">
        <f t="shared" si="39"/>
        <v>3692.2018993008787</v>
      </c>
      <c r="M414" s="26"/>
      <c r="N414" s="26"/>
    </row>
    <row r="415" spans="1:14" hidden="1" x14ac:dyDescent="0.25">
      <c r="A415" s="55" t="s">
        <v>98</v>
      </c>
      <c r="B415" s="55"/>
      <c r="C415" s="55"/>
      <c r="D415" s="55"/>
      <c r="E415" s="55"/>
      <c r="F415" s="36">
        <v>14979.45</v>
      </c>
      <c r="G415" s="27">
        <v>1</v>
      </c>
      <c r="H415" s="30">
        <f>L381</f>
        <v>1501.5197568389058</v>
      </c>
      <c r="I415" s="30">
        <f>J342</f>
        <v>23.688000000000002</v>
      </c>
      <c r="J415" s="34">
        <f t="shared" si="37"/>
        <v>1.5776016194331985E-2</v>
      </c>
      <c r="K415" s="30">
        <f t="shared" si="38"/>
        <v>234038.92680000004</v>
      </c>
      <c r="L415" s="30">
        <f t="shared" si="39"/>
        <v>3692.2018993008787</v>
      </c>
      <c r="M415" s="26"/>
      <c r="N415" s="26"/>
    </row>
    <row r="416" spans="1:14" hidden="1" x14ac:dyDescent="0.25">
      <c r="A416" s="55" t="s">
        <v>102</v>
      </c>
      <c r="B416" s="55"/>
      <c r="C416" s="55"/>
      <c r="D416" s="55"/>
      <c r="E416" s="55"/>
      <c r="F416" s="36">
        <v>9544</v>
      </c>
      <c r="G416" s="27">
        <v>1</v>
      </c>
      <c r="H416" s="30">
        <f>L381</f>
        <v>1501.5197568389058</v>
      </c>
      <c r="I416" s="30">
        <f>J342</f>
        <v>23.688000000000002</v>
      </c>
      <c r="J416" s="34">
        <f t="shared" si="37"/>
        <v>1.5776016194331985E-2</v>
      </c>
      <c r="K416" s="30">
        <f t="shared" si="38"/>
        <v>149115.45600000001</v>
      </c>
      <c r="L416" s="30">
        <f t="shared" si="39"/>
        <v>2352.4478486811986</v>
      </c>
      <c r="M416" s="26"/>
      <c r="N416" s="26"/>
    </row>
    <row r="417" spans="1:14" hidden="1" x14ac:dyDescent="0.25">
      <c r="A417" s="55" t="s">
        <v>88</v>
      </c>
      <c r="B417" s="55"/>
      <c r="C417" s="55"/>
      <c r="D417" s="55"/>
      <c r="E417" s="55"/>
      <c r="F417" s="36">
        <v>11472.78</v>
      </c>
      <c r="G417" s="27">
        <v>1</v>
      </c>
      <c r="H417" s="30">
        <f>L381</f>
        <v>1501.5197568389058</v>
      </c>
      <c r="I417" s="30">
        <f>J342</f>
        <v>23.688000000000002</v>
      </c>
      <c r="J417" s="34">
        <f t="shared" si="37"/>
        <v>1.5776016194331985E-2</v>
      </c>
      <c r="K417" s="30">
        <f t="shared" si="38"/>
        <v>179250.71472000002</v>
      </c>
      <c r="L417" s="30">
        <f t="shared" si="39"/>
        <v>2827.8621782683031</v>
      </c>
      <c r="M417" s="26"/>
      <c r="N417" s="26"/>
    </row>
    <row r="418" spans="1:14" hidden="1" x14ac:dyDescent="0.25">
      <c r="A418" s="55" t="s">
        <v>104</v>
      </c>
      <c r="B418" s="55"/>
      <c r="C418" s="55"/>
      <c r="D418" s="55"/>
      <c r="E418" s="55"/>
      <c r="F418" s="36">
        <v>9544</v>
      </c>
      <c r="G418" s="28">
        <v>1</v>
      </c>
      <c r="H418" s="30">
        <f>L381</f>
        <v>1501.5197568389058</v>
      </c>
      <c r="I418" s="30">
        <f>J342</f>
        <v>23.688000000000002</v>
      </c>
      <c r="J418" s="34">
        <f t="shared" si="37"/>
        <v>1.5776016194331985E-2</v>
      </c>
      <c r="K418" s="30">
        <f t="shared" si="38"/>
        <v>149115.45600000001</v>
      </c>
      <c r="L418" s="30">
        <f t="shared" si="39"/>
        <v>2352.4478486811986</v>
      </c>
      <c r="M418" s="26"/>
      <c r="N418" s="26"/>
    </row>
    <row r="419" spans="1:14" hidden="1" x14ac:dyDescent="0.25">
      <c r="A419" s="56" t="s">
        <v>105</v>
      </c>
      <c r="B419" s="57"/>
      <c r="C419" s="57"/>
      <c r="D419" s="57"/>
      <c r="E419" s="58"/>
      <c r="F419" s="36">
        <v>9544</v>
      </c>
      <c r="G419" s="28">
        <v>1</v>
      </c>
      <c r="H419" s="30">
        <f>H418</f>
        <v>1501.5197568389058</v>
      </c>
      <c r="I419" s="30">
        <f>I418</f>
        <v>23.688000000000002</v>
      </c>
      <c r="J419" s="34">
        <f t="shared" si="37"/>
        <v>1.5776016194331985E-2</v>
      </c>
      <c r="K419" s="30">
        <f t="shared" si="38"/>
        <v>149115.45600000001</v>
      </c>
      <c r="L419" s="30">
        <f t="shared" si="39"/>
        <v>2352.4478486811986</v>
      </c>
      <c r="M419" s="26"/>
      <c r="N419" s="26"/>
    </row>
    <row r="420" spans="1:14" hidden="1" x14ac:dyDescent="0.25">
      <c r="A420" s="59" t="s">
        <v>5</v>
      </c>
      <c r="B420" s="59"/>
      <c r="C420" s="59"/>
      <c r="D420" s="59"/>
      <c r="E420" s="59"/>
      <c r="F420" s="36">
        <v>9544</v>
      </c>
      <c r="G420" s="28">
        <v>1.5</v>
      </c>
      <c r="H420" s="30">
        <f t="shared" ref="H420:I420" si="40">H419</f>
        <v>1501.5197568389058</v>
      </c>
      <c r="I420" s="30">
        <f t="shared" si="40"/>
        <v>23.688000000000002</v>
      </c>
      <c r="J420" s="34">
        <f t="shared" si="37"/>
        <v>2.3664024291497977E-2</v>
      </c>
      <c r="K420" s="30">
        <f t="shared" si="38"/>
        <v>223673.18400000001</v>
      </c>
      <c r="L420" s="30">
        <f t="shared" si="39"/>
        <v>5293.0076595326973</v>
      </c>
      <c r="M420" s="26"/>
      <c r="N420" s="26"/>
    </row>
    <row r="421" spans="1:14" hidden="1" x14ac:dyDescent="0.25">
      <c r="A421" s="59" t="s">
        <v>6</v>
      </c>
      <c r="B421" s="59"/>
      <c r="C421" s="59"/>
      <c r="D421" s="59"/>
      <c r="E421" s="59"/>
      <c r="F421" s="36">
        <v>9544</v>
      </c>
      <c r="G421" s="28">
        <v>9</v>
      </c>
      <c r="H421" s="30">
        <f t="shared" ref="H421:I421" si="41">H420</f>
        <v>1501.5197568389058</v>
      </c>
      <c r="I421" s="30">
        <f t="shared" si="41"/>
        <v>23.688000000000002</v>
      </c>
      <c r="J421" s="34">
        <f t="shared" si="37"/>
        <v>0.14198414574898788</v>
      </c>
      <c r="K421" s="30">
        <f t="shared" si="38"/>
        <v>1342039.1040000001</v>
      </c>
      <c r="L421" s="30">
        <f t="shared" si="39"/>
        <v>190548.2757431771</v>
      </c>
      <c r="M421" s="26"/>
      <c r="N421" s="26"/>
    </row>
    <row r="422" spans="1:14" hidden="1" x14ac:dyDescent="0.25">
      <c r="A422" s="59" t="s">
        <v>107</v>
      </c>
      <c r="B422" s="59"/>
      <c r="C422" s="59"/>
      <c r="D422" s="59"/>
      <c r="E422" s="59"/>
      <c r="F422" s="36">
        <v>9743.85</v>
      </c>
      <c r="G422" s="28">
        <v>1</v>
      </c>
      <c r="H422" s="30">
        <f t="shared" ref="H422:I422" si="42">H421</f>
        <v>1501.5197568389058</v>
      </c>
      <c r="I422" s="30">
        <f t="shared" si="42"/>
        <v>23.688000000000002</v>
      </c>
      <c r="J422" s="34">
        <f t="shared" si="37"/>
        <v>1.5776016194331985E-2</v>
      </c>
      <c r="K422" s="30">
        <f t="shared" si="38"/>
        <v>152237.91240000003</v>
      </c>
      <c r="L422" s="30">
        <f t="shared" si="39"/>
        <v>2401.7077714136944</v>
      </c>
      <c r="M422" s="26"/>
      <c r="N422" s="26"/>
    </row>
    <row r="423" spans="1:14" hidden="1" x14ac:dyDescent="0.25">
      <c r="A423" s="59" t="s">
        <v>108</v>
      </c>
      <c r="B423" s="59"/>
      <c r="C423" s="59"/>
      <c r="D423" s="59"/>
      <c r="E423" s="59"/>
      <c r="F423" s="36">
        <v>14719.18</v>
      </c>
      <c r="G423" s="28">
        <v>2</v>
      </c>
      <c r="H423" s="30">
        <f t="shared" ref="H423:I423" si="43">H422</f>
        <v>1501.5197568389058</v>
      </c>
      <c r="I423" s="30">
        <f t="shared" si="43"/>
        <v>23.688000000000002</v>
      </c>
      <c r="J423" s="34">
        <f t="shared" si="37"/>
        <v>3.155203238866397E-2</v>
      </c>
      <c r="K423" s="30">
        <f t="shared" si="38"/>
        <v>459944.93664000003</v>
      </c>
      <c r="L423" s="30">
        <f t="shared" si="39"/>
        <v>14512.197537867278</v>
      </c>
      <c r="M423" s="26"/>
      <c r="N423" s="26"/>
    </row>
    <row r="424" spans="1:14" hidden="1" x14ac:dyDescent="0.25">
      <c r="A424" s="59" t="s">
        <v>109</v>
      </c>
      <c r="B424" s="59"/>
      <c r="C424" s="59"/>
      <c r="D424" s="59"/>
      <c r="E424" s="59"/>
      <c r="F424" s="36">
        <v>9544</v>
      </c>
      <c r="G424" s="28">
        <v>1</v>
      </c>
      <c r="H424" s="30">
        <f t="shared" ref="H424:I424" si="44">H423</f>
        <v>1501.5197568389058</v>
      </c>
      <c r="I424" s="30">
        <f t="shared" si="44"/>
        <v>23.688000000000002</v>
      </c>
      <c r="J424" s="34">
        <f t="shared" si="37"/>
        <v>1.5776016194331985E-2</v>
      </c>
      <c r="K424" s="30">
        <f t="shared" si="38"/>
        <v>149115.45600000001</v>
      </c>
      <c r="L424" s="30">
        <f t="shared" si="39"/>
        <v>2352.4478486811986</v>
      </c>
      <c r="M424" s="26"/>
      <c r="N424" s="26"/>
    </row>
    <row r="425" spans="1:14" hidden="1" x14ac:dyDescent="0.25">
      <c r="A425" s="59" t="s">
        <v>8</v>
      </c>
      <c r="B425" s="59"/>
      <c r="C425" s="59"/>
      <c r="D425" s="59"/>
      <c r="E425" s="59"/>
      <c r="F425" s="36">
        <v>9544</v>
      </c>
      <c r="G425" s="28">
        <v>8</v>
      </c>
      <c r="H425" s="30">
        <f t="shared" ref="H425:I425" si="45">H424</f>
        <v>1501.5197568389058</v>
      </c>
      <c r="I425" s="30">
        <f t="shared" si="45"/>
        <v>23.688000000000002</v>
      </c>
      <c r="J425" s="34">
        <f t="shared" si="37"/>
        <v>0.12620812955465588</v>
      </c>
      <c r="K425" s="30">
        <f t="shared" si="38"/>
        <v>1192923.648</v>
      </c>
      <c r="L425" s="30">
        <f t="shared" si="39"/>
        <v>150556.66231559671</v>
      </c>
      <c r="M425" s="26"/>
      <c r="N425" s="26"/>
    </row>
    <row r="426" spans="1:14" hidden="1" x14ac:dyDescent="0.25">
      <c r="A426" s="59" t="s">
        <v>7</v>
      </c>
      <c r="B426" s="59"/>
      <c r="C426" s="59"/>
      <c r="D426" s="59"/>
      <c r="E426" s="59"/>
      <c r="F426" s="36">
        <v>9544</v>
      </c>
      <c r="G426" s="28">
        <v>2</v>
      </c>
      <c r="H426" s="30">
        <f t="shared" ref="H426:I426" si="46">H425</f>
        <v>1501.5197568389058</v>
      </c>
      <c r="I426" s="30">
        <f t="shared" si="46"/>
        <v>23.688000000000002</v>
      </c>
      <c r="J426" s="34">
        <f t="shared" si="37"/>
        <v>3.155203238866397E-2</v>
      </c>
      <c r="K426" s="30">
        <f t="shared" si="38"/>
        <v>298230.91200000001</v>
      </c>
      <c r="L426" s="30">
        <f t="shared" si="39"/>
        <v>9409.7913947247944</v>
      </c>
      <c r="M426" s="26"/>
      <c r="N426" s="26"/>
    </row>
    <row r="427" spans="1:14" hidden="1" x14ac:dyDescent="0.25">
      <c r="A427" s="59" t="s">
        <v>110</v>
      </c>
      <c r="B427" s="59"/>
      <c r="C427" s="59"/>
      <c r="D427" s="59"/>
      <c r="E427" s="59"/>
      <c r="F427" s="36">
        <v>14979.45</v>
      </c>
      <c r="G427" s="28">
        <v>1</v>
      </c>
      <c r="H427" s="30">
        <f t="shared" ref="H427:I427" si="47">H426</f>
        <v>1501.5197568389058</v>
      </c>
      <c r="I427" s="30">
        <f t="shared" si="47"/>
        <v>23.688000000000002</v>
      </c>
      <c r="J427" s="34">
        <f t="shared" si="37"/>
        <v>1.5776016194331985E-2</v>
      </c>
      <c r="K427" s="30">
        <f t="shared" si="38"/>
        <v>234038.92680000004</v>
      </c>
      <c r="L427" s="30">
        <f t="shared" si="39"/>
        <v>3692.2018993008787</v>
      </c>
      <c r="M427" s="26"/>
      <c r="N427" s="26"/>
    </row>
    <row r="428" spans="1:14" hidden="1" x14ac:dyDescent="0.25">
      <c r="A428" s="56" t="s">
        <v>111</v>
      </c>
      <c r="B428" s="57"/>
      <c r="C428" s="57"/>
      <c r="D428" s="57"/>
      <c r="E428" s="58"/>
      <c r="F428" s="36">
        <v>9544</v>
      </c>
      <c r="G428" s="28">
        <v>1</v>
      </c>
      <c r="H428" s="30">
        <f t="shared" ref="H428:I428" si="48">H427</f>
        <v>1501.5197568389058</v>
      </c>
      <c r="I428" s="30">
        <f t="shared" si="48"/>
        <v>23.688000000000002</v>
      </c>
      <c r="J428" s="34">
        <f t="shared" si="37"/>
        <v>1.5776016194331985E-2</v>
      </c>
      <c r="K428" s="30">
        <f t="shared" si="38"/>
        <v>149115.45600000001</v>
      </c>
      <c r="L428" s="30">
        <f t="shared" si="39"/>
        <v>2352.4478486811986</v>
      </c>
      <c r="M428" s="26"/>
      <c r="N428" s="26"/>
    </row>
    <row r="429" spans="1:14" hidden="1" x14ac:dyDescent="0.25">
      <c r="A429" s="56" t="s">
        <v>90</v>
      </c>
      <c r="B429" s="57"/>
      <c r="C429" s="57"/>
      <c r="D429" s="57"/>
      <c r="E429" s="58"/>
      <c r="F429" s="36">
        <v>9544</v>
      </c>
      <c r="G429" s="28">
        <v>1</v>
      </c>
      <c r="H429" s="30">
        <f t="shared" ref="H429:I429" si="49">H428</f>
        <v>1501.5197568389058</v>
      </c>
      <c r="I429" s="30">
        <f t="shared" si="49"/>
        <v>23.688000000000002</v>
      </c>
      <c r="J429" s="34">
        <f t="shared" si="37"/>
        <v>1.5776016194331985E-2</v>
      </c>
      <c r="K429" s="30">
        <f t="shared" si="38"/>
        <v>149115.45600000001</v>
      </c>
      <c r="L429" s="30">
        <f t="shared" si="39"/>
        <v>2352.4478486811986</v>
      </c>
      <c r="M429" s="26"/>
      <c r="N429" s="26"/>
    </row>
    <row r="430" spans="1:14" hidden="1" x14ac:dyDescent="0.25">
      <c r="A430" s="56" t="s">
        <v>112</v>
      </c>
      <c r="B430" s="57"/>
      <c r="C430" s="57"/>
      <c r="D430" s="57"/>
      <c r="E430" s="58"/>
      <c r="F430" s="36">
        <v>14719.18</v>
      </c>
      <c r="G430" s="28">
        <v>2</v>
      </c>
      <c r="H430" s="30">
        <f t="shared" ref="H430:I430" si="50">H429</f>
        <v>1501.5197568389058</v>
      </c>
      <c r="I430" s="30">
        <f t="shared" si="50"/>
        <v>23.688000000000002</v>
      </c>
      <c r="J430" s="34">
        <f t="shared" si="37"/>
        <v>3.155203238866397E-2</v>
      </c>
      <c r="K430" s="30">
        <f t="shared" si="38"/>
        <v>459944.93664000003</v>
      </c>
      <c r="L430" s="30">
        <f t="shared" si="39"/>
        <v>14512.197537867278</v>
      </c>
      <c r="M430" s="26"/>
      <c r="N430" s="26"/>
    </row>
    <row r="431" spans="1:14" hidden="1" x14ac:dyDescent="0.25">
      <c r="A431" s="56" t="s">
        <v>113</v>
      </c>
      <c r="B431" s="57"/>
      <c r="C431" s="57"/>
      <c r="D431" s="57"/>
      <c r="E431" s="58"/>
      <c r="F431" s="36">
        <v>9743.85</v>
      </c>
      <c r="G431" s="28">
        <v>1</v>
      </c>
      <c r="H431" s="30">
        <f t="shared" ref="H431:I431" si="51">H430</f>
        <v>1501.5197568389058</v>
      </c>
      <c r="I431" s="30">
        <f t="shared" si="51"/>
        <v>23.688000000000002</v>
      </c>
      <c r="J431" s="34">
        <f t="shared" si="37"/>
        <v>1.5776016194331985E-2</v>
      </c>
      <c r="K431" s="30">
        <f t="shared" si="38"/>
        <v>152237.91240000003</v>
      </c>
      <c r="L431" s="30">
        <f t="shared" si="39"/>
        <v>2401.7077714136944</v>
      </c>
      <c r="M431" s="26"/>
      <c r="N431" s="26"/>
    </row>
    <row r="432" spans="1:14" hidden="1" x14ac:dyDescent="0.25">
      <c r="A432" s="56" t="s">
        <v>114</v>
      </c>
      <c r="B432" s="57"/>
      <c r="C432" s="57"/>
      <c r="D432" s="57"/>
      <c r="E432" s="58"/>
      <c r="F432" s="30">
        <v>14979.45</v>
      </c>
      <c r="G432" s="28">
        <v>1</v>
      </c>
      <c r="H432" s="30">
        <f>L381</f>
        <v>1501.5197568389058</v>
      </c>
      <c r="I432" s="30">
        <f>J342</f>
        <v>23.688000000000002</v>
      </c>
      <c r="J432" s="34">
        <f t="shared" si="37"/>
        <v>1.5776016194331985E-2</v>
      </c>
      <c r="K432" s="30">
        <f t="shared" si="38"/>
        <v>234038.92680000004</v>
      </c>
      <c r="L432" s="30">
        <f t="shared" si="39"/>
        <v>3692.2018993008787</v>
      </c>
      <c r="M432" s="26"/>
      <c r="N432" s="26"/>
    </row>
    <row r="433" spans="1:14" hidden="1" x14ac:dyDescent="0.25">
      <c r="A433" s="56" t="s">
        <v>3</v>
      </c>
      <c r="B433" s="57"/>
      <c r="C433" s="57"/>
      <c r="D433" s="57"/>
      <c r="E433" s="58"/>
      <c r="F433" s="36">
        <v>20895.13</v>
      </c>
      <c r="G433" s="28">
        <v>1</v>
      </c>
      <c r="H433" s="30">
        <f>L381</f>
        <v>1501.5197568389058</v>
      </c>
      <c r="I433" s="30">
        <f>J342</f>
        <v>23.688000000000002</v>
      </c>
      <c r="J433" s="34">
        <f t="shared" si="37"/>
        <v>1.5776016194331985E-2</v>
      </c>
      <c r="K433" s="30">
        <f t="shared" si="38"/>
        <v>326465.51111999998</v>
      </c>
      <c r="L433" s="30">
        <f t="shared" si="39"/>
        <v>5150.325190319988</v>
      </c>
      <c r="M433" s="26"/>
      <c r="N433" s="26"/>
    </row>
    <row r="434" spans="1:14" hidden="1" x14ac:dyDescent="0.25">
      <c r="A434" s="52"/>
      <c r="B434" s="53"/>
      <c r="C434" s="53"/>
      <c r="D434" s="53"/>
      <c r="E434" s="54"/>
      <c r="F434" s="37"/>
      <c r="G434" s="27"/>
      <c r="H434" s="30"/>
      <c r="I434" s="30"/>
      <c r="J434" s="34"/>
      <c r="K434" s="30"/>
      <c r="L434" s="30"/>
      <c r="M434" s="26"/>
      <c r="N434" s="26"/>
    </row>
    <row r="435" spans="1:14" hidden="1" x14ac:dyDescent="0.25">
      <c r="A435" s="56"/>
      <c r="B435" s="57"/>
      <c r="C435" s="57"/>
      <c r="D435" s="57"/>
      <c r="E435" s="58"/>
      <c r="F435" s="37"/>
      <c r="G435" s="27"/>
      <c r="H435" s="30"/>
      <c r="I435" s="30"/>
      <c r="J435" s="34"/>
      <c r="K435" s="30"/>
      <c r="L435" s="30"/>
      <c r="M435" s="26"/>
      <c r="N435" s="26"/>
    </row>
    <row r="436" spans="1:14" hidden="1" x14ac:dyDescent="0.25">
      <c r="A436" s="60" t="s">
        <v>61</v>
      </c>
      <c r="B436" s="61"/>
      <c r="C436" s="61"/>
      <c r="D436" s="61"/>
      <c r="E436" s="61"/>
      <c r="F436" s="61"/>
      <c r="G436" s="61"/>
      <c r="H436" s="61"/>
      <c r="I436" s="61"/>
      <c r="J436" s="61"/>
      <c r="K436" s="62"/>
      <c r="L436" s="30">
        <f>SUM(L411:L435)</f>
        <v>437687.27503823378</v>
      </c>
      <c r="M436" s="26"/>
      <c r="N436" s="26"/>
    </row>
    <row r="437" spans="1:14" hidden="1" x14ac:dyDescent="0.25">
      <c r="A437" s="26"/>
      <c r="B437" s="26"/>
      <c r="C437" s="26"/>
      <c r="D437" s="26"/>
      <c r="E437" s="26"/>
      <c r="F437" s="26"/>
      <c r="G437" s="26"/>
      <c r="H437" s="26"/>
      <c r="I437" s="26"/>
      <c r="J437" s="26"/>
      <c r="K437" s="26"/>
      <c r="L437" s="26"/>
      <c r="M437" s="26"/>
      <c r="N437" s="26"/>
    </row>
    <row r="438" spans="1:14" hidden="1" x14ac:dyDescent="0.25">
      <c r="A438" s="64" t="s">
        <v>62</v>
      </c>
      <c r="B438" s="64"/>
      <c r="C438" s="64"/>
      <c r="D438" s="64"/>
      <c r="E438" s="64"/>
      <c r="F438" s="64"/>
      <c r="G438" s="64"/>
      <c r="H438" s="64"/>
      <c r="I438" s="64"/>
      <c r="J438" s="64"/>
      <c r="K438" s="64"/>
      <c r="L438" s="64"/>
      <c r="M438" s="26"/>
      <c r="N438" s="26"/>
    </row>
    <row r="439" spans="1:14" hidden="1" x14ac:dyDescent="0.25">
      <c r="A439" s="26"/>
      <c r="B439" s="26"/>
      <c r="C439" s="26"/>
      <c r="D439" s="26"/>
      <c r="E439" s="26"/>
      <c r="F439" s="26"/>
      <c r="G439" s="26"/>
      <c r="H439" s="26"/>
      <c r="I439" s="26"/>
      <c r="J439" s="26"/>
      <c r="K439" s="26"/>
      <c r="L439" s="26"/>
      <c r="M439" s="26"/>
      <c r="N439" s="26"/>
    </row>
    <row r="440" spans="1:14" ht="60" hidden="1" x14ac:dyDescent="0.25">
      <c r="A440" s="66" t="s">
        <v>63</v>
      </c>
      <c r="B440" s="66"/>
      <c r="C440" s="66"/>
      <c r="D440" s="66"/>
      <c r="E440" s="66"/>
      <c r="F440" s="29" t="s">
        <v>20</v>
      </c>
      <c r="G440" s="29" t="s">
        <v>31</v>
      </c>
      <c r="H440" s="29" t="s">
        <v>32</v>
      </c>
      <c r="I440" s="29" t="s">
        <v>33</v>
      </c>
      <c r="J440" s="29" t="s">
        <v>34</v>
      </c>
      <c r="K440" s="29" t="s">
        <v>35</v>
      </c>
      <c r="L440" s="29" t="s">
        <v>17</v>
      </c>
      <c r="M440" s="26"/>
      <c r="N440" s="26"/>
    </row>
    <row r="441" spans="1:14" hidden="1" x14ac:dyDescent="0.25">
      <c r="A441" s="55" t="s">
        <v>64</v>
      </c>
      <c r="B441" s="55"/>
      <c r="C441" s="55"/>
      <c r="D441" s="55"/>
      <c r="E441" s="55"/>
      <c r="F441" s="27" t="s">
        <v>66</v>
      </c>
      <c r="G441" s="27"/>
      <c r="H441" s="30">
        <f>L381</f>
        <v>1501.5197568389058</v>
      </c>
      <c r="I441" s="30">
        <f>J342</f>
        <v>23.688000000000002</v>
      </c>
      <c r="J441" s="27">
        <f>G441/H441*I441</f>
        <v>0</v>
      </c>
      <c r="K441" s="27"/>
      <c r="L441" s="27">
        <f>J441*K441</f>
        <v>0</v>
      </c>
      <c r="M441" s="26"/>
      <c r="N441" s="26"/>
    </row>
    <row r="442" spans="1:14" hidden="1" x14ac:dyDescent="0.25">
      <c r="A442" s="52" t="s">
        <v>117</v>
      </c>
      <c r="B442" s="53"/>
      <c r="C442" s="53"/>
      <c r="D442" s="53"/>
      <c r="E442" s="54"/>
      <c r="F442" s="27" t="s">
        <v>66</v>
      </c>
      <c r="G442" s="27">
        <v>200</v>
      </c>
      <c r="H442" s="30">
        <v>1502.52</v>
      </c>
      <c r="I442" s="30">
        <v>23.69</v>
      </c>
      <c r="J442" s="30">
        <f>G442/H442*I442</f>
        <v>3.1533690067353515</v>
      </c>
      <c r="K442" s="27">
        <v>31</v>
      </c>
      <c r="L442" s="30">
        <f>J442*K442</f>
        <v>97.754439208795901</v>
      </c>
      <c r="M442" s="26"/>
      <c r="N442" s="26"/>
    </row>
    <row r="443" spans="1:14" hidden="1" x14ac:dyDescent="0.25">
      <c r="A443" s="55" t="s">
        <v>65</v>
      </c>
      <c r="B443" s="55"/>
      <c r="C443" s="55"/>
      <c r="D443" s="55"/>
      <c r="E443" s="55"/>
      <c r="F443" s="27" t="s">
        <v>66</v>
      </c>
      <c r="G443" s="27"/>
      <c r="H443" s="30">
        <f>L381</f>
        <v>1501.5197568389058</v>
      </c>
      <c r="I443" s="30">
        <f>J342</f>
        <v>23.688000000000002</v>
      </c>
      <c r="J443" s="27">
        <f>G443/H443*I443</f>
        <v>0</v>
      </c>
      <c r="K443" s="27"/>
      <c r="L443" s="30">
        <f>J443*K443</f>
        <v>0</v>
      </c>
      <c r="M443" s="26"/>
      <c r="N443" s="26"/>
    </row>
    <row r="444" spans="1:14" hidden="1" x14ac:dyDescent="0.25">
      <c r="A444" s="60" t="s">
        <v>67</v>
      </c>
      <c r="B444" s="61"/>
      <c r="C444" s="61"/>
      <c r="D444" s="61"/>
      <c r="E444" s="61"/>
      <c r="F444" s="61"/>
      <c r="G444" s="61"/>
      <c r="H444" s="61"/>
      <c r="I444" s="61"/>
      <c r="J444" s="61"/>
      <c r="K444" s="62"/>
      <c r="L444" s="30">
        <f>SUM(L441:L443)</f>
        <v>97.754439208795901</v>
      </c>
      <c r="M444" s="26"/>
      <c r="N444" s="26"/>
    </row>
    <row r="445" spans="1:14" hidden="1" x14ac:dyDescent="0.25">
      <c r="A445" s="26"/>
      <c r="B445" s="26"/>
      <c r="C445" s="26"/>
      <c r="D445" s="26"/>
      <c r="E445" s="26"/>
      <c r="F445" s="26"/>
      <c r="G445" s="26"/>
      <c r="H445" s="26"/>
      <c r="I445" s="26"/>
      <c r="J445" s="26"/>
      <c r="K445" s="26"/>
      <c r="L445" s="39"/>
      <c r="M445" s="26"/>
      <c r="N445" s="26"/>
    </row>
    <row r="446" spans="1:14" hidden="1" x14ac:dyDescent="0.25">
      <c r="A446" s="64" t="s">
        <v>68</v>
      </c>
      <c r="B446" s="64"/>
      <c r="C446" s="64"/>
      <c r="D446" s="64"/>
      <c r="E446" s="64"/>
      <c r="F446" s="64"/>
      <c r="G446" s="64"/>
      <c r="H446" s="64"/>
      <c r="I446" s="64"/>
      <c r="J446" s="64"/>
      <c r="K446" s="64"/>
      <c r="L446" s="64"/>
      <c r="M446" s="26"/>
      <c r="N446" s="26"/>
    </row>
    <row r="447" spans="1:14" hidden="1" x14ac:dyDescent="0.25">
      <c r="A447" s="26"/>
      <c r="B447" s="26"/>
      <c r="C447" s="26"/>
      <c r="D447" s="26"/>
      <c r="E447" s="26"/>
      <c r="F447" s="26"/>
      <c r="G447" s="26"/>
      <c r="H447" s="26"/>
      <c r="I447" s="26"/>
      <c r="J447" s="26"/>
      <c r="K447" s="26"/>
      <c r="L447" s="26"/>
      <c r="M447" s="26"/>
      <c r="N447" s="26"/>
    </row>
    <row r="448" spans="1:14" hidden="1" x14ac:dyDescent="0.25">
      <c r="A448" s="63" t="s">
        <v>69</v>
      </c>
      <c r="B448" s="63"/>
      <c r="C448" s="63"/>
      <c r="D448" s="70" t="s">
        <v>70</v>
      </c>
      <c r="E448" s="71"/>
      <c r="F448" s="71"/>
      <c r="G448" s="71"/>
      <c r="H448" s="71"/>
      <c r="I448" s="71"/>
      <c r="J448" s="72"/>
      <c r="K448" s="63" t="s">
        <v>81</v>
      </c>
      <c r="L448" s="63"/>
      <c r="M448" s="26"/>
      <c r="N448" s="26"/>
    </row>
    <row r="449" spans="1:14" ht="30" hidden="1" x14ac:dyDescent="0.25">
      <c r="A449" s="27" t="s">
        <v>71</v>
      </c>
      <c r="B449" s="29" t="s">
        <v>72</v>
      </c>
      <c r="C449" s="27" t="s">
        <v>73</v>
      </c>
      <c r="D449" s="27" t="s">
        <v>74</v>
      </c>
      <c r="E449" s="27" t="s">
        <v>75</v>
      </c>
      <c r="F449" s="27" t="s">
        <v>76</v>
      </c>
      <c r="G449" s="27" t="s">
        <v>77</v>
      </c>
      <c r="H449" s="27" t="s">
        <v>78</v>
      </c>
      <c r="I449" s="27" t="s">
        <v>79</v>
      </c>
      <c r="J449" s="27" t="s">
        <v>80</v>
      </c>
      <c r="K449" s="63"/>
      <c r="L449" s="63"/>
      <c r="M449" s="26"/>
      <c r="N449" s="26"/>
    </row>
    <row r="450" spans="1:14" hidden="1" x14ac:dyDescent="0.25">
      <c r="A450" s="30">
        <f>L342</f>
        <v>952.3489416000001</v>
      </c>
      <c r="B450" s="27">
        <f>L377</f>
        <v>1266.2633933333332</v>
      </c>
      <c r="C450" s="30"/>
      <c r="D450" s="30">
        <f>L388</f>
        <v>0</v>
      </c>
      <c r="E450" s="30">
        <f>L396</f>
        <v>0</v>
      </c>
      <c r="F450" s="30">
        <f>L402</f>
        <v>0</v>
      </c>
      <c r="G450" s="30">
        <f>M406</f>
        <v>0</v>
      </c>
      <c r="H450" s="27">
        <v>0</v>
      </c>
      <c r="I450" s="30">
        <f>L436</f>
        <v>437687.27503823378</v>
      </c>
      <c r="J450" s="30">
        <f>L444</f>
        <v>97.754439208795901</v>
      </c>
      <c r="K450" s="68">
        <f>SUM(A450:J450)</f>
        <v>440003.64181237586</v>
      </c>
      <c r="L450" s="69"/>
      <c r="M450" s="26"/>
      <c r="N450" s="26"/>
    </row>
    <row r="451" spans="1:14" x14ac:dyDescent="0.25">
      <c r="A451" s="26"/>
      <c r="B451" s="26"/>
      <c r="C451" s="26"/>
      <c r="D451" s="26"/>
      <c r="E451" s="26"/>
      <c r="F451" s="26"/>
      <c r="G451" s="26"/>
      <c r="H451" s="26"/>
      <c r="I451" s="26"/>
      <c r="J451" s="26"/>
      <c r="K451" s="26"/>
      <c r="L451" s="26"/>
      <c r="M451" s="26"/>
      <c r="N451" s="26"/>
    </row>
    <row r="452" spans="1:14" x14ac:dyDescent="0.25">
      <c r="A452" s="44" t="s">
        <v>171</v>
      </c>
      <c r="C452" s="44"/>
      <c r="D452" s="26"/>
      <c r="E452" s="26"/>
      <c r="F452" s="26"/>
      <c r="G452" s="26"/>
      <c r="H452" s="26"/>
      <c r="I452" s="26"/>
      <c r="J452" s="26"/>
      <c r="K452" s="26"/>
      <c r="L452" s="26"/>
      <c r="M452" s="26"/>
      <c r="N452" s="26"/>
    </row>
    <row r="453" spans="1:14" x14ac:dyDescent="0.25">
      <c r="A453" s="44" t="s">
        <v>172</v>
      </c>
      <c r="C453" s="44"/>
    </row>
  </sheetData>
  <mergeCells count="452">
    <mergeCell ref="A9:K9"/>
    <mergeCell ref="A432:E432"/>
    <mergeCell ref="A433:E433"/>
    <mergeCell ref="A434:E434"/>
    <mergeCell ref="A435:E435"/>
    <mergeCell ref="K450:L450"/>
    <mergeCell ref="A436:K436"/>
    <mergeCell ref="A438:L438"/>
    <mergeCell ref="A440:E440"/>
    <mergeCell ref="A441:E441"/>
    <mergeCell ref="A442:E442"/>
    <mergeCell ref="A443:E443"/>
    <mergeCell ref="A444:K444"/>
    <mergeCell ref="A446:L446"/>
    <mergeCell ref="A448:C448"/>
    <mergeCell ref="D448:J448"/>
    <mergeCell ref="K448:L449"/>
    <mergeCell ref="A423:E423"/>
    <mergeCell ref="A424:E424"/>
    <mergeCell ref="A425:E425"/>
    <mergeCell ref="A426:E426"/>
    <mergeCell ref="A427:E427"/>
    <mergeCell ref="A428:E428"/>
    <mergeCell ref="A429:E429"/>
    <mergeCell ref="A430:E430"/>
    <mergeCell ref="A431:E431"/>
    <mergeCell ref="A414:E414"/>
    <mergeCell ref="A415:E415"/>
    <mergeCell ref="A416:E416"/>
    <mergeCell ref="A417:E417"/>
    <mergeCell ref="A418:E418"/>
    <mergeCell ref="A419:E419"/>
    <mergeCell ref="A420:E420"/>
    <mergeCell ref="A421:E421"/>
    <mergeCell ref="A422:E422"/>
    <mergeCell ref="A402:K402"/>
    <mergeCell ref="A404:E404"/>
    <mergeCell ref="A405:E405"/>
    <mergeCell ref="A406:L406"/>
    <mergeCell ref="A408:L408"/>
    <mergeCell ref="A410:E410"/>
    <mergeCell ref="A411:E411"/>
    <mergeCell ref="A412:E412"/>
    <mergeCell ref="A413:E413"/>
    <mergeCell ref="A390:L390"/>
    <mergeCell ref="A392:E392"/>
    <mergeCell ref="A393:E393"/>
    <mergeCell ref="A394:E394"/>
    <mergeCell ref="A395:E395"/>
    <mergeCell ref="A396:K396"/>
    <mergeCell ref="A398:L398"/>
    <mergeCell ref="A400:E400"/>
    <mergeCell ref="A401:E401"/>
    <mergeCell ref="A377:K377"/>
    <mergeCell ref="A379:L379"/>
    <mergeCell ref="A381:K381"/>
    <mergeCell ref="A383:E383"/>
    <mergeCell ref="A384:E384"/>
    <mergeCell ref="A385:E385"/>
    <mergeCell ref="A386:E386"/>
    <mergeCell ref="A387:E387"/>
    <mergeCell ref="A388:K388"/>
    <mergeCell ref="A346:E346"/>
    <mergeCell ref="A347:E347"/>
    <mergeCell ref="A348:E348"/>
    <mergeCell ref="A349:E349"/>
    <mergeCell ref="A350:E350"/>
    <mergeCell ref="A351:E351"/>
    <mergeCell ref="A354:E354"/>
    <mergeCell ref="A355:E355"/>
    <mergeCell ref="A356:E356"/>
    <mergeCell ref="A352:E352"/>
    <mergeCell ref="A353:E353"/>
    <mergeCell ref="A336:E336"/>
    <mergeCell ref="A337:E337"/>
    <mergeCell ref="A338:E338"/>
    <mergeCell ref="A339:E339"/>
    <mergeCell ref="A340:E340"/>
    <mergeCell ref="A341:E341"/>
    <mergeCell ref="A342:E342"/>
    <mergeCell ref="A343:L343"/>
    <mergeCell ref="A344:L344"/>
    <mergeCell ref="A326:E326"/>
    <mergeCell ref="G326:K326"/>
    <mergeCell ref="A327:E327"/>
    <mergeCell ref="G327:K327"/>
    <mergeCell ref="A328:E328"/>
    <mergeCell ref="G328:K328"/>
    <mergeCell ref="A333:E333"/>
    <mergeCell ref="A334:E334"/>
    <mergeCell ref="A335:E335"/>
    <mergeCell ref="A321:E321"/>
    <mergeCell ref="G321:K321"/>
    <mergeCell ref="A322:E322"/>
    <mergeCell ref="G322:K322"/>
    <mergeCell ref="A323:E323"/>
    <mergeCell ref="G323:K323"/>
    <mergeCell ref="A324:E324"/>
    <mergeCell ref="G324:K324"/>
    <mergeCell ref="A325:E325"/>
    <mergeCell ref="G325:K325"/>
    <mergeCell ref="A316:E316"/>
    <mergeCell ref="G316:K316"/>
    <mergeCell ref="A317:E317"/>
    <mergeCell ref="G317:K317"/>
    <mergeCell ref="A318:E318"/>
    <mergeCell ref="G318:K318"/>
    <mergeCell ref="A319:E319"/>
    <mergeCell ref="G319:K319"/>
    <mergeCell ref="A320:E320"/>
    <mergeCell ref="G320:K320"/>
    <mergeCell ref="A311:E311"/>
    <mergeCell ref="G311:K311"/>
    <mergeCell ref="A312:E312"/>
    <mergeCell ref="G312:K312"/>
    <mergeCell ref="A313:E313"/>
    <mergeCell ref="G313:K313"/>
    <mergeCell ref="A314:E314"/>
    <mergeCell ref="G314:K314"/>
    <mergeCell ref="A315:E315"/>
    <mergeCell ref="G315:K315"/>
    <mergeCell ref="A306:E306"/>
    <mergeCell ref="G306:K306"/>
    <mergeCell ref="A307:E307"/>
    <mergeCell ref="G307:K307"/>
    <mergeCell ref="A308:E308"/>
    <mergeCell ref="G308:K308"/>
    <mergeCell ref="A309:E309"/>
    <mergeCell ref="G309:K309"/>
    <mergeCell ref="A310:E310"/>
    <mergeCell ref="G310:K310"/>
    <mergeCell ref="K294:L294"/>
    <mergeCell ref="A302:E302"/>
    <mergeCell ref="G302:K302"/>
    <mergeCell ref="A303:E303"/>
    <mergeCell ref="G303:K303"/>
    <mergeCell ref="A304:E304"/>
    <mergeCell ref="G304:K304"/>
    <mergeCell ref="A305:E305"/>
    <mergeCell ref="G305:K305"/>
    <mergeCell ref="A284:E284"/>
    <mergeCell ref="A285:E285"/>
    <mergeCell ref="A286:E286"/>
    <mergeCell ref="A287:E287"/>
    <mergeCell ref="A288:K288"/>
    <mergeCell ref="A290:L290"/>
    <mergeCell ref="A292:C292"/>
    <mergeCell ref="D292:J292"/>
    <mergeCell ref="K292:L293"/>
    <mergeCell ref="A273:E273"/>
    <mergeCell ref="A274:E274"/>
    <mergeCell ref="A275:E275"/>
    <mergeCell ref="A276:E276"/>
    <mergeCell ref="A277:E277"/>
    <mergeCell ref="A278:E278"/>
    <mergeCell ref="A279:E279"/>
    <mergeCell ref="A280:K280"/>
    <mergeCell ref="A282:L282"/>
    <mergeCell ref="A264:E264"/>
    <mergeCell ref="A265:E265"/>
    <mergeCell ref="A266:E266"/>
    <mergeCell ref="A267:E267"/>
    <mergeCell ref="A268:E268"/>
    <mergeCell ref="A269:E269"/>
    <mergeCell ref="A270:E270"/>
    <mergeCell ref="A271:E271"/>
    <mergeCell ref="A272:E272"/>
    <mergeCell ref="A255:E255"/>
    <mergeCell ref="A256:E256"/>
    <mergeCell ref="A257:E257"/>
    <mergeCell ref="A258:E258"/>
    <mergeCell ref="A259:E259"/>
    <mergeCell ref="A260:E260"/>
    <mergeCell ref="A261:E261"/>
    <mergeCell ref="A262:E262"/>
    <mergeCell ref="A263:E263"/>
    <mergeCell ref="A242:L242"/>
    <mergeCell ref="A244:E244"/>
    <mergeCell ref="A245:E245"/>
    <mergeCell ref="A246:K246"/>
    <mergeCell ref="A248:E248"/>
    <mergeCell ref="A249:E249"/>
    <mergeCell ref="A250:L250"/>
    <mergeCell ref="A252:L252"/>
    <mergeCell ref="A254:E254"/>
    <mergeCell ref="A230:E230"/>
    <mergeCell ref="A231:E231"/>
    <mergeCell ref="A232:K232"/>
    <mergeCell ref="A234:L234"/>
    <mergeCell ref="A236:E236"/>
    <mergeCell ref="A237:E237"/>
    <mergeCell ref="A238:E238"/>
    <mergeCell ref="A239:E239"/>
    <mergeCell ref="A240:K240"/>
    <mergeCell ref="A212:E212"/>
    <mergeCell ref="A213:E213"/>
    <mergeCell ref="A214:E214"/>
    <mergeCell ref="A221:K221"/>
    <mergeCell ref="A223:L223"/>
    <mergeCell ref="A225:K225"/>
    <mergeCell ref="A227:E227"/>
    <mergeCell ref="A228:E228"/>
    <mergeCell ref="A229:E229"/>
    <mergeCell ref="A203:E203"/>
    <mergeCell ref="A204:E204"/>
    <mergeCell ref="A205:E205"/>
    <mergeCell ref="A206:E206"/>
    <mergeCell ref="A207:E207"/>
    <mergeCell ref="A208:E208"/>
    <mergeCell ref="A209:E209"/>
    <mergeCell ref="A210:E210"/>
    <mergeCell ref="A211:E211"/>
    <mergeCell ref="A194:E194"/>
    <mergeCell ref="A195:E195"/>
    <mergeCell ref="A196:E196"/>
    <mergeCell ref="A197:E197"/>
    <mergeCell ref="A198:E198"/>
    <mergeCell ref="A199:E199"/>
    <mergeCell ref="A200:E200"/>
    <mergeCell ref="A201:E201"/>
    <mergeCell ref="A202:E202"/>
    <mergeCell ref="A184:E184"/>
    <mergeCell ref="A185:E185"/>
    <mergeCell ref="A186:E186"/>
    <mergeCell ref="A187:L187"/>
    <mergeCell ref="A188:L188"/>
    <mergeCell ref="A190:E190"/>
    <mergeCell ref="A191:E191"/>
    <mergeCell ref="A192:E192"/>
    <mergeCell ref="A193:E193"/>
    <mergeCell ref="A172:E172"/>
    <mergeCell ref="G172:K172"/>
    <mergeCell ref="A177:E177"/>
    <mergeCell ref="A178:E178"/>
    <mergeCell ref="A179:E179"/>
    <mergeCell ref="A180:E180"/>
    <mergeCell ref="A181:E181"/>
    <mergeCell ref="A182:E182"/>
    <mergeCell ref="A183:E183"/>
    <mergeCell ref="A167:E167"/>
    <mergeCell ref="G167:K167"/>
    <mergeCell ref="A168:E168"/>
    <mergeCell ref="G168:K168"/>
    <mergeCell ref="A169:E169"/>
    <mergeCell ref="G169:K169"/>
    <mergeCell ref="A170:E170"/>
    <mergeCell ref="G170:K170"/>
    <mergeCell ref="A171:E171"/>
    <mergeCell ref="G171:K171"/>
    <mergeCell ref="A162:E162"/>
    <mergeCell ref="G162:K162"/>
    <mergeCell ref="A163:E163"/>
    <mergeCell ref="G163:K163"/>
    <mergeCell ref="A164:E164"/>
    <mergeCell ref="G164:K164"/>
    <mergeCell ref="A165:E165"/>
    <mergeCell ref="G165:K165"/>
    <mergeCell ref="A166:E166"/>
    <mergeCell ref="G166:K166"/>
    <mergeCell ref="A157:E157"/>
    <mergeCell ref="G157:K157"/>
    <mergeCell ref="A158:E158"/>
    <mergeCell ref="G158:K158"/>
    <mergeCell ref="A159:E159"/>
    <mergeCell ref="G159:K159"/>
    <mergeCell ref="A160:E160"/>
    <mergeCell ref="G160:K160"/>
    <mergeCell ref="A161:E161"/>
    <mergeCell ref="G161:K161"/>
    <mergeCell ref="A152:E152"/>
    <mergeCell ref="G152:K152"/>
    <mergeCell ref="A153:E153"/>
    <mergeCell ref="G153:K153"/>
    <mergeCell ref="A154:E154"/>
    <mergeCell ref="G154:K154"/>
    <mergeCell ref="A155:E155"/>
    <mergeCell ref="G155:K155"/>
    <mergeCell ref="A156:E156"/>
    <mergeCell ref="G156:K156"/>
    <mergeCell ref="A147:E147"/>
    <mergeCell ref="G147:K147"/>
    <mergeCell ref="A148:E148"/>
    <mergeCell ref="G148:K148"/>
    <mergeCell ref="A149:E149"/>
    <mergeCell ref="G149:K149"/>
    <mergeCell ref="A150:E150"/>
    <mergeCell ref="G150:K150"/>
    <mergeCell ref="A151:E151"/>
    <mergeCell ref="G151:K151"/>
    <mergeCell ref="A99:E99"/>
    <mergeCell ref="A100:E100"/>
    <mergeCell ref="A76:E76"/>
    <mergeCell ref="A77:E77"/>
    <mergeCell ref="A80:E80"/>
    <mergeCell ref="A59:E59"/>
    <mergeCell ref="A90:E90"/>
    <mergeCell ref="A91:E91"/>
    <mergeCell ref="A92:L92"/>
    <mergeCell ref="A87:E87"/>
    <mergeCell ref="A81:K81"/>
    <mergeCell ref="A97:E97"/>
    <mergeCell ref="A98:E98"/>
    <mergeCell ref="G45:K45"/>
    <mergeCell ref="A50:E50"/>
    <mergeCell ref="A51:E51"/>
    <mergeCell ref="A52:E52"/>
    <mergeCell ref="A53:E53"/>
    <mergeCell ref="A54:E54"/>
    <mergeCell ref="A83:L83"/>
    <mergeCell ref="A40:E40"/>
    <mergeCell ref="K136:L136"/>
    <mergeCell ref="A116:E116"/>
    <mergeCell ref="A127:E127"/>
    <mergeCell ref="A129:E129"/>
    <mergeCell ref="A130:K130"/>
    <mergeCell ref="A132:L132"/>
    <mergeCell ref="A134:C134"/>
    <mergeCell ref="D134:J134"/>
    <mergeCell ref="K134:L135"/>
    <mergeCell ref="A126:E126"/>
    <mergeCell ref="A121:E121"/>
    <mergeCell ref="A117:E117"/>
    <mergeCell ref="A118:E118"/>
    <mergeCell ref="A119:E119"/>
    <mergeCell ref="A120:E120"/>
    <mergeCell ref="A128:E128"/>
    <mergeCell ref="A122:K122"/>
    <mergeCell ref="A55:E55"/>
    <mergeCell ref="A56:E56"/>
    <mergeCell ref="A57:E57"/>
    <mergeCell ref="A58:E58"/>
    <mergeCell ref="A94:L94"/>
    <mergeCell ref="A96:E96"/>
    <mergeCell ref="G27:K27"/>
    <mergeCell ref="A112:E112"/>
    <mergeCell ref="A113:E113"/>
    <mergeCell ref="G24:K24"/>
    <mergeCell ref="A34:E34"/>
    <mergeCell ref="G34:K34"/>
    <mergeCell ref="A68:E68"/>
    <mergeCell ref="A60:L60"/>
    <mergeCell ref="A69:E69"/>
    <mergeCell ref="A105:E105"/>
    <mergeCell ref="A107:E107"/>
    <mergeCell ref="A103:E103"/>
    <mergeCell ref="A104:E104"/>
    <mergeCell ref="A106:E106"/>
    <mergeCell ref="A35:E35"/>
    <mergeCell ref="G35:K35"/>
    <mergeCell ref="G36:K36"/>
    <mergeCell ref="G44:K44"/>
    <mergeCell ref="G40:K40"/>
    <mergeCell ref="G41:K41"/>
    <mergeCell ref="G42:K42"/>
    <mergeCell ref="G43:K43"/>
    <mergeCell ref="A36:E36"/>
    <mergeCell ref="A44:E44"/>
    <mergeCell ref="A376:E376"/>
    <mergeCell ref="A215:E215"/>
    <mergeCell ref="A216:E216"/>
    <mergeCell ref="A217:E217"/>
    <mergeCell ref="A218:E218"/>
    <mergeCell ref="A219:E219"/>
    <mergeCell ref="A220:E220"/>
    <mergeCell ref="A62:L62"/>
    <mergeCell ref="A64:K64"/>
    <mergeCell ref="A66:E66"/>
    <mergeCell ref="A67:E67"/>
    <mergeCell ref="A85:E85"/>
    <mergeCell ref="A115:E115"/>
    <mergeCell ref="A70:E70"/>
    <mergeCell ref="A71:K71"/>
    <mergeCell ref="A73:L73"/>
    <mergeCell ref="A75:E75"/>
    <mergeCell ref="A369:E369"/>
    <mergeCell ref="A370:E370"/>
    <mergeCell ref="A371:E371"/>
    <mergeCell ref="A114:E114"/>
    <mergeCell ref="A108:E108"/>
    <mergeCell ref="A372:E372"/>
    <mergeCell ref="A373:E373"/>
    <mergeCell ref="A374:E374"/>
    <mergeCell ref="A375:E375"/>
    <mergeCell ref="A368:E368"/>
    <mergeCell ref="A78:E78"/>
    <mergeCell ref="A79:E79"/>
    <mergeCell ref="A86:E86"/>
    <mergeCell ref="A357:E357"/>
    <mergeCell ref="A358:E358"/>
    <mergeCell ref="A359:E359"/>
    <mergeCell ref="A360:E360"/>
    <mergeCell ref="A361:E361"/>
    <mergeCell ref="A362:E362"/>
    <mergeCell ref="A363:E363"/>
    <mergeCell ref="A364:E364"/>
    <mergeCell ref="A365:E365"/>
    <mergeCell ref="A101:E101"/>
    <mergeCell ref="A102:E102"/>
    <mergeCell ref="A109:E109"/>
    <mergeCell ref="A110:E110"/>
    <mergeCell ref="A111:E111"/>
    <mergeCell ref="A88:K88"/>
    <mergeCell ref="A146:E146"/>
    <mergeCell ref="G146:K146"/>
    <mergeCell ref="A124:L124"/>
    <mergeCell ref="A367:E367"/>
    <mergeCell ref="A23:E23"/>
    <mergeCell ref="G23:K23"/>
    <mergeCell ref="A28:E28"/>
    <mergeCell ref="G28:K28"/>
    <mergeCell ref="A29:E29"/>
    <mergeCell ref="G29:K29"/>
    <mergeCell ref="A30:E30"/>
    <mergeCell ref="G30:K30"/>
    <mergeCell ref="A33:E33"/>
    <mergeCell ref="G33:K33"/>
    <mergeCell ref="A31:E31"/>
    <mergeCell ref="G31:K31"/>
    <mergeCell ref="A32:E32"/>
    <mergeCell ref="G32:K32"/>
    <mergeCell ref="A24:E24"/>
    <mergeCell ref="A41:E41"/>
    <mergeCell ref="A45:E45"/>
    <mergeCell ref="A42:E42"/>
    <mergeCell ref="A43:E43"/>
    <mergeCell ref="A37:E37"/>
    <mergeCell ref="A38:E38"/>
    <mergeCell ref="A39:E39"/>
    <mergeCell ref="G37:K37"/>
    <mergeCell ref="F138:H138"/>
    <mergeCell ref="A10:J10"/>
    <mergeCell ref="A11:I11"/>
    <mergeCell ref="A3:D3"/>
    <mergeCell ref="A5:F5"/>
    <mergeCell ref="A7:F7"/>
    <mergeCell ref="A4:F4"/>
    <mergeCell ref="A366:E366"/>
    <mergeCell ref="A22:E22"/>
    <mergeCell ref="G22:K22"/>
    <mergeCell ref="A19:E19"/>
    <mergeCell ref="G19:K19"/>
    <mergeCell ref="A20:E20"/>
    <mergeCell ref="G20:K20"/>
    <mergeCell ref="A21:E21"/>
    <mergeCell ref="G21:K21"/>
    <mergeCell ref="G38:K38"/>
    <mergeCell ref="G39:K39"/>
    <mergeCell ref="A25:E25"/>
    <mergeCell ref="G25:K25"/>
    <mergeCell ref="A26:E26"/>
    <mergeCell ref="G26:K26"/>
    <mergeCell ref="A27:E27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51"/>
  <sheetViews>
    <sheetView tabSelected="1" topLeftCell="A105" workbookViewId="0">
      <selection activeCell="G32" sqref="G32:K32"/>
    </sheetView>
  </sheetViews>
  <sheetFormatPr defaultRowHeight="15" x14ac:dyDescent="0.25"/>
  <cols>
    <col min="2" max="2" width="11" customWidth="1"/>
    <col min="6" max="6" width="13.7109375" customWidth="1"/>
    <col min="7" max="7" width="14.28515625" customWidth="1"/>
    <col min="8" max="8" width="17.42578125" customWidth="1"/>
    <col min="9" max="9" width="13.7109375" customWidth="1"/>
    <col min="10" max="10" width="12.7109375" customWidth="1"/>
    <col min="11" max="11" width="12.140625" customWidth="1"/>
    <col min="12" max="12" width="14.7109375" customWidth="1"/>
    <col min="13" max="13" width="16.140625" customWidth="1"/>
  </cols>
  <sheetData>
    <row r="2" spans="1:10" ht="15.75" x14ac:dyDescent="0.25">
      <c r="A2" s="51" t="s">
        <v>174</v>
      </c>
      <c r="B2" s="51"/>
      <c r="C2" s="51"/>
      <c r="D2" s="51"/>
    </row>
    <row r="3" spans="1:10" ht="15.75" x14ac:dyDescent="0.25">
      <c r="A3" s="51" t="s">
        <v>175</v>
      </c>
      <c r="B3" s="51"/>
      <c r="C3" s="48"/>
      <c r="D3" s="48"/>
      <c r="E3" s="48"/>
      <c r="F3" s="48"/>
    </row>
    <row r="4" spans="1:10" ht="15.75" x14ac:dyDescent="0.25">
      <c r="A4" s="47" t="s">
        <v>176</v>
      </c>
      <c r="B4" s="47"/>
      <c r="C4" s="47"/>
      <c r="D4" s="48"/>
      <c r="E4" s="48"/>
      <c r="F4" s="48"/>
    </row>
    <row r="5" spans="1:10" ht="15.75" x14ac:dyDescent="0.25">
      <c r="A5" s="42"/>
      <c r="B5" s="42"/>
      <c r="C5" s="42"/>
      <c r="D5" s="41"/>
    </row>
    <row r="6" spans="1:10" ht="15.75" x14ac:dyDescent="0.25">
      <c r="A6" s="47" t="s">
        <v>177</v>
      </c>
      <c r="B6" s="47"/>
      <c r="C6" s="47"/>
      <c r="D6" s="48"/>
      <c r="E6" s="48"/>
      <c r="F6" s="48"/>
    </row>
    <row r="8" spans="1:10" ht="15.75" x14ac:dyDescent="0.25">
      <c r="A8" s="49" t="s">
        <v>173</v>
      </c>
      <c r="B8" s="50"/>
      <c r="C8" s="50"/>
      <c r="D8" s="50"/>
      <c r="E8" s="50"/>
      <c r="F8" s="50"/>
      <c r="G8" s="50"/>
      <c r="H8" s="48"/>
      <c r="I8" s="48"/>
    </row>
    <row r="9" spans="1:10" ht="15.75" x14ac:dyDescent="0.25">
      <c r="A9" s="49" t="s">
        <v>181</v>
      </c>
      <c r="B9" s="50"/>
      <c r="C9" s="50"/>
      <c r="D9" s="50"/>
      <c r="E9" s="50"/>
      <c r="F9" s="50"/>
      <c r="G9" s="50"/>
      <c r="H9" s="48"/>
      <c r="I9" s="48"/>
      <c r="J9" s="48"/>
    </row>
    <row r="10" spans="1:10" ht="15.75" x14ac:dyDescent="0.25">
      <c r="A10" s="49" t="s">
        <v>182</v>
      </c>
      <c r="B10" s="50"/>
      <c r="C10" s="50"/>
      <c r="D10" s="50"/>
      <c r="E10" s="50"/>
      <c r="F10" s="50"/>
      <c r="G10" s="50"/>
      <c r="H10" s="48"/>
      <c r="I10" s="48"/>
    </row>
    <row r="12" spans="1:10" x14ac:dyDescent="0.25">
      <c r="A12" s="1" t="s">
        <v>92</v>
      </c>
    </row>
    <row r="13" spans="1:10" x14ac:dyDescent="0.25">
      <c r="A13" s="1" t="s">
        <v>116</v>
      </c>
    </row>
    <row r="14" spans="1:10" x14ac:dyDescent="0.25">
      <c r="A14" s="1" t="s">
        <v>183</v>
      </c>
    </row>
    <row r="15" spans="1:10" x14ac:dyDescent="0.25">
      <c r="A15" s="1" t="s">
        <v>161</v>
      </c>
    </row>
    <row r="16" spans="1:10" x14ac:dyDescent="0.25">
      <c r="A16" s="1" t="s">
        <v>180</v>
      </c>
    </row>
    <row r="17" spans="1:12" x14ac:dyDescent="0.25">
      <c r="A17" s="1" t="s">
        <v>115</v>
      </c>
    </row>
    <row r="18" spans="1:12" ht="33" customHeight="1" x14ac:dyDescent="0.25">
      <c r="A18" s="99" t="s">
        <v>0</v>
      </c>
      <c r="B18" s="99"/>
      <c r="C18" s="99"/>
      <c r="D18" s="99"/>
      <c r="E18" s="99"/>
      <c r="F18" s="2" t="s">
        <v>1</v>
      </c>
      <c r="G18" s="99" t="s">
        <v>2</v>
      </c>
      <c r="H18" s="99"/>
      <c r="I18" s="99"/>
      <c r="J18" s="99"/>
      <c r="K18" s="99"/>
      <c r="L18" s="2" t="s">
        <v>1</v>
      </c>
    </row>
    <row r="19" spans="1:12" x14ac:dyDescent="0.25">
      <c r="A19" s="82" t="s">
        <v>103</v>
      </c>
      <c r="B19" s="82"/>
      <c r="C19" s="82"/>
      <c r="D19" s="82"/>
      <c r="E19" s="82"/>
      <c r="F19" s="2">
        <v>0.9</v>
      </c>
      <c r="G19" s="82" t="s">
        <v>4</v>
      </c>
      <c r="H19" s="82"/>
      <c r="I19" s="82"/>
      <c r="J19" s="82"/>
      <c r="K19" s="82"/>
      <c r="L19" s="2">
        <v>0.1</v>
      </c>
    </row>
    <row r="20" spans="1:12" x14ac:dyDescent="0.25">
      <c r="A20" s="103" t="s">
        <v>94</v>
      </c>
      <c r="B20" s="104"/>
      <c r="C20" s="104"/>
      <c r="D20" s="104"/>
      <c r="E20" s="105"/>
      <c r="F20" s="2">
        <v>1.4</v>
      </c>
      <c r="G20" s="82" t="s">
        <v>106</v>
      </c>
      <c r="H20" s="82"/>
      <c r="I20" s="82"/>
      <c r="J20" s="82"/>
      <c r="K20" s="82"/>
      <c r="L20" s="2">
        <v>0.1</v>
      </c>
    </row>
    <row r="21" spans="1:12" x14ac:dyDescent="0.25">
      <c r="A21" s="82" t="s">
        <v>95</v>
      </c>
      <c r="B21" s="82"/>
      <c r="C21" s="82"/>
      <c r="D21" s="82"/>
      <c r="E21" s="82"/>
      <c r="F21" s="2">
        <v>0.9</v>
      </c>
      <c r="G21" s="82" t="s">
        <v>93</v>
      </c>
      <c r="H21" s="82"/>
      <c r="I21" s="82"/>
      <c r="J21" s="82"/>
      <c r="K21" s="82"/>
      <c r="L21" s="2">
        <v>0.1</v>
      </c>
    </row>
    <row r="22" spans="1:12" ht="15" customHeight="1" x14ac:dyDescent="0.25">
      <c r="A22" s="82" t="s">
        <v>96</v>
      </c>
      <c r="B22" s="82"/>
      <c r="C22" s="82"/>
      <c r="D22" s="82"/>
      <c r="E22" s="82"/>
      <c r="F22" s="2">
        <v>0.9</v>
      </c>
      <c r="G22" s="82" t="s">
        <v>97</v>
      </c>
      <c r="H22" s="82"/>
      <c r="I22" s="82"/>
      <c r="J22" s="82"/>
      <c r="K22" s="82"/>
      <c r="L22" s="2">
        <v>0.1</v>
      </c>
    </row>
    <row r="23" spans="1:12" ht="14.25" customHeight="1" x14ac:dyDescent="0.25">
      <c r="A23" s="82" t="s">
        <v>99</v>
      </c>
      <c r="B23" s="82"/>
      <c r="C23" s="82"/>
      <c r="D23" s="82"/>
      <c r="E23" s="82"/>
      <c r="F23" s="2">
        <v>2.9</v>
      </c>
      <c r="G23" s="82" t="s">
        <v>98</v>
      </c>
      <c r="H23" s="82"/>
      <c r="I23" s="82"/>
      <c r="J23" s="82"/>
      <c r="K23" s="82"/>
      <c r="L23" s="2">
        <v>0.1</v>
      </c>
    </row>
    <row r="24" spans="1:12" x14ac:dyDescent="0.25">
      <c r="A24" s="82" t="s">
        <v>100</v>
      </c>
      <c r="B24" s="82"/>
      <c r="C24" s="82"/>
      <c r="D24" s="82"/>
      <c r="E24" s="82"/>
      <c r="F24" s="2">
        <v>0.5</v>
      </c>
      <c r="G24" s="82" t="s">
        <v>102</v>
      </c>
      <c r="H24" s="82"/>
      <c r="I24" s="82"/>
      <c r="J24" s="82"/>
      <c r="K24" s="82"/>
      <c r="L24" s="2">
        <v>0.1</v>
      </c>
    </row>
    <row r="25" spans="1:12" ht="15" customHeight="1" x14ac:dyDescent="0.25">
      <c r="A25" s="82" t="s">
        <v>101</v>
      </c>
      <c r="B25" s="82"/>
      <c r="C25" s="82"/>
      <c r="D25" s="82"/>
      <c r="E25" s="82"/>
      <c r="F25" s="2">
        <v>2.75</v>
      </c>
      <c r="G25" s="82" t="s">
        <v>88</v>
      </c>
      <c r="H25" s="82"/>
      <c r="I25" s="82"/>
      <c r="J25" s="82"/>
      <c r="K25" s="82"/>
      <c r="L25" s="2">
        <v>0.1</v>
      </c>
    </row>
    <row r="26" spans="1:12" x14ac:dyDescent="0.25">
      <c r="A26" s="82" t="s">
        <v>89</v>
      </c>
      <c r="B26" s="82"/>
      <c r="C26" s="82"/>
      <c r="D26" s="82"/>
      <c r="E26" s="82"/>
      <c r="F26" s="2">
        <v>6</v>
      </c>
      <c r="G26" s="82" t="s">
        <v>104</v>
      </c>
      <c r="H26" s="82"/>
      <c r="I26" s="82"/>
      <c r="J26" s="82"/>
      <c r="K26" s="82"/>
      <c r="L26" s="3">
        <v>0.1</v>
      </c>
    </row>
    <row r="27" spans="1:12" ht="15" customHeight="1" x14ac:dyDescent="0.25">
      <c r="A27" s="107" t="s">
        <v>110</v>
      </c>
      <c r="B27" s="107"/>
      <c r="C27" s="107"/>
      <c r="D27" s="107"/>
      <c r="E27" s="107"/>
      <c r="F27" s="3">
        <v>0.9</v>
      </c>
      <c r="G27" s="103" t="s">
        <v>105</v>
      </c>
      <c r="H27" s="104"/>
      <c r="I27" s="104"/>
      <c r="J27" s="104"/>
      <c r="K27" s="105"/>
      <c r="L27" s="3">
        <v>0.1</v>
      </c>
    </row>
    <row r="28" spans="1:12" x14ac:dyDescent="0.25">
      <c r="A28" s="82"/>
      <c r="B28" s="82"/>
      <c r="C28" s="82"/>
      <c r="D28" s="82"/>
      <c r="E28" s="82"/>
      <c r="F28" s="2"/>
      <c r="G28" s="107" t="s">
        <v>5</v>
      </c>
      <c r="H28" s="107"/>
      <c r="I28" s="107"/>
      <c r="J28" s="107"/>
      <c r="K28" s="107"/>
      <c r="L28" s="3">
        <v>0.1</v>
      </c>
    </row>
    <row r="29" spans="1:12" x14ac:dyDescent="0.25">
      <c r="A29" s="82"/>
      <c r="B29" s="82"/>
      <c r="C29" s="82"/>
      <c r="D29" s="82"/>
      <c r="E29" s="82"/>
      <c r="F29" s="2"/>
      <c r="G29" s="107" t="s">
        <v>6</v>
      </c>
      <c r="H29" s="107"/>
      <c r="I29" s="107"/>
      <c r="J29" s="107"/>
      <c r="K29" s="107"/>
      <c r="L29" s="3">
        <v>1.38</v>
      </c>
    </row>
    <row r="30" spans="1:12" x14ac:dyDescent="0.25">
      <c r="A30" s="82"/>
      <c r="B30" s="82"/>
      <c r="C30" s="82"/>
      <c r="D30" s="82"/>
      <c r="E30" s="82"/>
      <c r="F30" s="2"/>
      <c r="G30" s="107" t="s">
        <v>107</v>
      </c>
      <c r="H30" s="107"/>
      <c r="I30" s="107"/>
      <c r="J30" s="107"/>
      <c r="K30" s="107"/>
      <c r="L30" s="3">
        <v>0.1</v>
      </c>
    </row>
    <row r="31" spans="1:12" x14ac:dyDescent="0.25">
      <c r="A31" s="82"/>
      <c r="B31" s="82"/>
      <c r="C31" s="82"/>
      <c r="D31" s="82"/>
      <c r="E31" s="82"/>
      <c r="F31" s="2"/>
      <c r="G31" s="107" t="s">
        <v>108</v>
      </c>
      <c r="H31" s="107"/>
      <c r="I31" s="107"/>
      <c r="J31" s="107"/>
      <c r="K31" s="107"/>
      <c r="L31" s="3">
        <v>0.1</v>
      </c>
    </row>
    <row r="32" spans="1:12" x14ac:dyDescent="0.25">
      <c r="A32" s="82"/>
      <c r="B32" s="82"/>
      <c r="C32" s="82"/>
      <c r="D32" s="82"/>
      <c r="E32" s="82"/>
      <c r="F32" s="2"/>
      <c r="G32" s="107" t="s">
        <v>109</v>
      </c>
      <c r="H32" s="107"/>
      <c r="I32" s="107"/>
      <c r="J32" s="107"/>
      <c r="K32" s="107"/>
      <c r="L32" s="3">
        <v>0.1</v>
      </c>
    </row>
    <row r="33" spans="1:12" x14ac:dyDescent="0.25">
      <c r="A33" s="82"/>
      <c r="B33" s="82"/>
      <c r="C33" s="82"/>
      <c r="D33" s="82"/>
      <c r="E33" s="82"/>
      <c r="F33" s="2"/>
      <c r="G33" s="107" t="s">
        <v>8</v>
      </c>
      <c r="H33" s="107"/>
      <c r="I33" s="107"/>
      <c r="J33" s="107"/>
      <c r="K33" s="107"/>
      <c r="L33" s="3">
        <v>0.1</v>
      </c>
    </row>
    <row r="34" spans="1:12" ht="14.25" customHeight="1" x14ac:dyDescent="0.25">
      <c r="A34" s="103"/>
      <c r="B34" s="104"/>
      <c r="C34" s="104"/>
      <c r="D34" s="104"/>
      <c r="E34" s="105"/>
      <c r="F34" s="2"/>
      <c r="G34" s="107" t="s">
        <v>7</v>
      </c>
      <c r="H34" s="107"/>
      <c r="I34" s="107"/>
      <c r="J34" s="107"/>
      <c r="K34" s="107"/>
      <c r="L34" s="3">
        <v>0.1</v>
      </c>
    </row>
    <row r="35" spans="1:12" x14ac:dyDescent="0.25">
      <c r="A35" s="92"/>
      <c r="B35" s="93"/>
      <c r="C35" s="93"/>
      <c r="D35" s="93"/>
      <c r="E35" s="94"/>
      <c r="F35" s="2"/>
      <c r="G35" s="103" t="s">
        <v>111</v>
      </c>
      <c r="H35" s="104"/>
      <c r="I35" s="104"/>
      <c r="J35" s="104"/>
      <c r="K35" s="105"/>
      <c r="L35" s="3">
        <v>0.1</v>
      </c>
    </row>
    <row r="36" spans="1:12" x14ac:dyDescent="0.25">
      <c r="A36" s="92"/>
      <c r="B36" s="93"/>
      <c r="C36" s="93"/>
      <c r="D36" s="93"/>
      <c r="E36" s="94"/>
      <c r="F36" s="2"/>
      <c r="G36" s="103" t="s">
        <v>90</v>
      </c>
      <c r="H36" s="104"/>
      <c r="I36" s="104"/>
      <c r="J36" s="104"/>
      <c r="K36" s="105"/>
      <c r="L36" s="3">
        <v>0.12</v>
      </c>
    </row>
    <row r="37" spans="1:12" x14ac:dyDescent="0.25">
      <c r="A37" s="92"/>
      <c r="B37" s="93"/>
      <c r="C37" s="93"/>
      <c r="D37" s="93"/>
      <c r="E37" s="94"/>
      <c r="F37" s="2"/>
      <c r="G37" s="103" t="s">
        <v>112</v>
      </c>
      <c r="H37" s="104"/>
      <c r="I37" s="104"/>
      <c r="J37" s="104"/>
      <c r="K37" s="105"/>
      <c r="L37" s="3">
        <v>0.1</v>
      </c>
    </row>
    <row r="38" spans="1:12" x14ac:dyDescent="0.25">
      <c r="A38" s="92"/>
      <c r="B38" s="93"/>
      <c r="C38" s="93"/>
      <c r="D38" s="93"/>
      <c r="E38" s="94"/>
      <c r="F38" s="2"/>
      <c r="G38" s="103" t="s">
        <v>113</v>
      </c>
      <c r="H38" s="104"/>
      <c r="I38" s="104"/>
      <c r="J38" s="104"/>
      <c r="K38" s="105"/>
      <c r="L38" s="3">
        <v>0.1</v>
      </c>
    </row>
    <row r="39" spans="1:12" x14ac:dyDescent="0.25">
      <c r="A39" s="92"/>
      <c r="B39" s="93"/>
      <c r="C39" s="93"/>
      <c r="D39" s="93"/>
      <c r="E39" s="94"/>
      <c r="F39" s="2"/>
      <c r="G39" s="103" t="s">
        <v>114</v>
      </c>
      <c r="H39" s="104"/>
      <c r="I39" s="104"/>
      <c r="J39" s="104"/>
      <c r="K39" s="105"/>
      <c r="L39" s="3">
        <v>0.1</v>
      </c>
    </row>
    <row r="40" spans="1:12" x14ac:dyDescent="0.25">
      <c r="A40" s="92"/>
      <c r="B40" s="93"/>
      <c r="C40" s="93"/>
      <c r="D40" s="93"/>
      <c r="E40" s="94"/>
      <c r="F40" s="2"/>
      <c r="G40" s="103" t="s">
        <v>3</v>
      </c>
      <c r="H40" s="104"/>
      <c r="I40" s="104"/>
      <c r="J40" s="104"/>
      <c r="K40" s="105"/>
      <c r="L40" s="3">
        <v>0.9</v>
      </c>
    </row>
    <row r="41" spans="1:12" x14ac:dyDescent="0.25">
      <c r="A41" s="92"/>
      <c r="B41" s="93"/>
      <c r="C41" s="93"/>
      <c r="D41" s="93"/>
      <c r="E41" s="94"/>
      <c r="F41" s="2"/>
      <c r="G41" s="103"/>
      <c r="H41" s="104"/>
      <c r="I41" s="104"/>
      <c r="J41" s="104"/>
      <c r="K41" s="105"/>
      <c r="L41" s="3"/>
    </row>
    <row r="42" spans="1:12" x14ac:dyDescent="0.25">
      <c r="A42" s="82"/>
      <c r="B42" s="82"/>
      <c r="C42" s="82"/>
      <c r="D42" s="82"/>
      <c r="E42" s="82"/>
      <c r="F42" s="2"/>
      <c r="G42" s="107"/>
      <c r="H42" s="107"/>
      <c r="I42" s="107"/>
      <c r="J42" s="107"/>
      <c r="K42" s="107"/>
      <c r="L42" s="3"/>
    </row>
    <row r="43" spans="1:12" x14ac:dyDescent="0.25">
      <c r="A43" s="106" t="s">
        <v>9</v>
      </c>
      <c r="B43" s="106"/>
      <c r="C43" s="106"/>
      <c r="D43" s="106"/>
      <c r="E43" s="106"/>
      <c r="F43" s="2">
        <f>SUM(F19:F42)</f>
        <v>17.149999999999999</v>
      </c>
      <c r="G43" s="106" t="s">
        <v>9</v>
      </c>
      <c r="H43" s="106"/>
      <c r="I43" s="106"/>
      <c r="J43" s="106"/>
      <c r="K43" s="106"/>
      <c r="L43" s="2">
        <f>SUM(L19:L40)</f>
        <v>4.3000000000000007</v>
      </c>
    </row>
    <row r="45" spans="1:12" x14ac:dyDescent="0.25">
      <c r="A45" s="1" t="s">
        <v>91</v>
      </c>
      <c r="F45">
        <v>7068</v>
      </c>
    </row>
    <row r="46" spans="1:12" x14ac:dyDescent="0.25">
      <c r="A46" s="1" t="s">
        <v>10</v>
      </c>
    </row>
    <row r="48" spans="1:12" ht="60" x14ac:dyDescent="0.25">
      <c r="A48" s="106" t="s">
        <v>11</v>
      </c>
      <c r="B48" s="106"/>
      <c r="C48" s="106"/>
      <c r="D48" s="106"/>
      <c r="E48" s="106"/>
      <c r="F48" s="4" t="s">
        <v>12</v>
      </c>
      <c r="G48" s="4" t="s">
        <v>1</v>
      </c>
      <c r="H48" s="4" t="s">
        <v>13</v>
      </c>
      <c r="I48" s="4" t="s">
        <v>14</v>
      </c>
      <c r="J48" s="4" t="s">
        <v>15</v>
      </c>
      <c r="K48" s="4" t="s">
        <v>16</v>
      </c>
      <c r="L48" s="4" t="s">
        <v>17</v>
      </c>
    </row>
    <row r="49" spans="1:12" x14ac:dyDescent="0.25">
      <c r="A49" s="82" t="s">
        <v>103</v>
      </c>
      <c r="B49" s="82"/>
      <c r="C49" s="82"/>
      <c r="D49" s="82"/>
      <c r="E49" s="82"/>
      <c r="F49" s="2">
        <v>11472.78</v>
      </c>
      <c r="G49" s="2">
        <v>0.9</v>
      </c>
      <c r="H49" s="2">
        <f>G49*1974</f>
        <v>1776.6000000000001</v>
      </c>
      <c r="I49" s="2">
        <f>F45</f>
        <v>7068</v>
      </c>
      <c r="J49" s="5">
        <f>H49/I49</f>
        <v>0.25135823429541598</v>
      </c>
      <c r="K49" s="5">
        <f>F49*12*1.302/H49</f>
        <v>100.89537021276595</v>
      </c>
      <c r="L49" s="5">
        <f>J49*K49</f>
        <v>25.360882105263158</v>
      </c>
    </row>
    <row r="50" spans="1:12" ht="15" customHeight="1" x14ac:dyDescent="0.25">
      <c r="A50" s="103" t="s">
        <v>94</v>
      </c>
      <c r="B50" s="104"/>
      <c r="C50" s="104"/>
      <c r="D50" s="104"/>
      <c r="E50" s="105"/>
      <c r="F50" s="2">
        <v>11472.78</v>
      </c>
      <c r="G50" s="2">
        <v>1.4</v>
      </c>
      <c r="H50" s="2">
        <f t="shared" ref="H50:H57" si="0">G50*1974</f>
        <v>2763.6</v>
      </c>
      <c r="I50" s="2">
        <f>F45</f>
        <v>7068</v>
      </c>
      <c r="J50" s="5">
        <f t="shared" ref="J50:J57" si="1">H50/I50</f>
        <v>0.39100169779286925</v>
      </c>
      <c r="K50" s="5">
        <f t="shared" ref="K50:K57" si="2">F50*12*1.302/H50</f>
        <v>64.861309422492411</v>
      </c>
      <c r="L50" s="5">
        <f t="shared" ref="L50:L57" si="3">J50*K50</f>
        <v>25.360882105263162</v>
      </c>
    </row>
    <row r="51" spans="1:12" x14ac:dyDescent="0.25">
      <c r="A51" s="82" t="s">
        <v>95</v>
      </c>
      <c r="B51" s="82"/>
      <c r="C51" s="82"/>
      <c r="D51" s="82"/>
      <c r="E51" s="82"/>
      <c r="F51" s="2">
        <v>11472.78</v>
      </c>
      <c r="G51" s="2">
        <v>0.9</v>
      </c>
      <c r="H51" s="2">
        <f t="shared" si="0"/>
        <v>1776.6000000000001</v>
      </c>
      <c r="I51" s="2">
        <f>F45</f>
        <v>7068</v>
      </c>
      <c r="J51" s="5">
        <f t="shared" si="1"/>
        <v>0.25135823429541598</v>
      </c>
      <c r="K51" s="5">
        <f t="shared" si="2"/>
        <v>100.89537021276595</v>
      </c>
      <c r="L51" s="5">
        <f t="shared" si="3"/>
        <v>25.360882105263158</v>
      </c>
    </row>
    <row r="52" spans="1:12" x14ac:dyDescent="0.25">
      <c r="A52" s="82" t="s">
        <v>96</v>
      </c>
      <c r="B52" s="82"/>
      <c r="C52" s="82"/>
      <c r="D52" s="82"/>
      <c r="E52" s="82"/>
      <c r="F52" s="2">
        <v>11472.78</v>
      </c>
      <c r="G52" s="2">
        <v>0.9</v>
      </c>
      <c r="H52" s="2">
        <f t="shared" si="0"/>
        <v>1776.6000000000001</v>
      </c>
      <c r="I52" s="2">
        <f>F45</f>
        <v>7068</v>
      </c>
      <c r="J52" s="5">
        <f t="shared" si="1"/>
        <v>0.25135823429541598</v>
      </c>
      <c r="K52" s="5">
        <f t="shared" si="2"/>
        <v>100.89537021276595</v>
      </c>
      <c r="L52" s="5">
        <f t="shared" si="3"/>
        <v>25.360882105263158</v>
      </c>
    </row>
    <row r="53" spans="1:12" x14ac:dyDescent="0.25">
      <c r="A53" s="82" t="s">
        <v>99</v>
      </c>
      <c r="B53" s="82"/>
      <c r="C53" s="82"/>
      <c r="D53" s="82"/>
      <c r="E53" s="82"/>
      <c r="F53" s="2">
        <v>14979.45</v>
      </c>
      <c r="G53" s="2">
        <v>2.9</v>
      </c>
      <c r="H53" s="2">
        <f t="shared" si="0"/>
        <v>5724.5999999999995</v>
      </c>
      <c r="I53" s="2">
        <f>F45</f>
        <v>7068</v>
      </c>
      <c r="J53" s="5">
        <f t="shared" si="1"/>
        <v>0.80993208828522911</v>
      </c>
      <c r="K53" s="5">
        <f t="shared" si="2"/>
        <v>40.883018341892893</v>
      </c>
      <c r="L53" s="5">
        <f t="shared" si="3"/>
        <v>33.112468421052633</v>
      </c>
    </row>
    <row r="54" spans="1:12" x14ac:dyDescent="0.25">
      <c r="A54" s="82" t="s">
        <v>100</v>
      </c>
      <c r="B54" s="82"/>
      <c r="C54" s="82"/>
      <c r="D54" s="82"/>
      <c r="E54" s="82"/>
      <c r="F54" s="2">
        <v>11472.78</v>
      </c>
      <c r="G54" s="2">
        <v>0.5</v>
      </c>
      <c r="H54" s="2">
        <f t="shared" si="0"/>
        <v>987</v>
      </c>
      <c r="I54" s="2">
        <f>F45</f>
        <v>7068</v>
      </c>
      <c r="J54" s="5">
        <f t="shared" si="1"/>
        <v>0.13964346349745332</v>
      </c>
      <c r="K54" s="5">
        <f t="shared" si="2"/>
        <v>181.61166638297874</v>
      </c>
      <c r="L54" s="5">
        <f t="shared" si="3"/>
        <v>25.360882105263162</v>
      </c>
    </row>
    <row r="55" spans="1:12" x14ac:dyDescent="0.25">
      <c r="A55" s="82" t="s">
        <v>101</v>
      </c>
      <c r="B55" s="82"/>
      <c r="C55" s="82"/>
      <c r="D55" s="82"/>
      <c r="E55" s="82"/>
      <c r="F55" s="2">
        <v>9544</v>
      </c>
      <c r="G55" s="2">
        <v>2.75</v>
      </c>
      <c r="H55" s="2">
        <f t="shared" si="0"/>
        <v>5428.5</v>
      </c>
      <c r="I55" s="2">
        <f>F45</f>
        <v>7068</v>
      </c>
      <c r="J55" s="5">
        <f t="shared" si="1"/>
        <v>0.7680390492359932</v>
      </c>
      <c r="K55" s="5">
        <f t="shared" si="2"/>
        <v>27.468998065764023</v>
      </c>
      <c r="L55" s="5">
        <f t="shared" si="3"/>
        <v>21.097263157894737</v>
      </c>
    </row>
    <row r="56" spans="1:12" x14ac:dyDescent="0.25">
      <c r="A56" s="82" t="s">
        <v>89</v>
      </c>
      <c r="B56" s="82"/>
      <c r="C56" s="82"/>
      <c r="D56" s="82"/>
      <c r="E56" s="82"/>
      <c r="F56" s="2">
        <v>9544</v>
      </c>
      <c r="G56" s="2">
        <v>6</v>
      </c>
      <c r="H56" s="2">
        <f t="shared" si="0"/>
        <v>11844</v>
      </c>
      <c r="I56" s="2">
        <v>3500</v>
      </c>
      <c r="J56" s="5">
        <f t="shared" si="1"/>
        <v>3.3839999999999999</v>
      </c>
      <c r="K56" s="5">
        <f t="shared" si="2"/>
        <v>12.58995744680851</v>
      </c>
      <c r="L56" s="5">
        <f t="shared" si="3"/>
        <v>42.604416000000001</v>
      </c>
    </row>
    <row r="57" spans="1:12" x14ac:dyDescent="0.25">
      <c r="A57" s="107" t="s">
        <v>110</v>
      </c>
      <c r="B57" s="107"/>
      <c r="C57" s="107"/>
      <c r="D57" s="107"/>
      <c r="E57" s="107"/>
      <c r="F57" s="2">
        <v>14979.45</v>
      </c>
      <c r="G57" s="3">
        <v>0.9</v>
      </c>
      <c r="H57" s="2">
        <f t="shared" si="0"/>
        <v>1776.6000000000001</v>
      </c>
      <c r="I57" s="2">
        <f>F45</f>
        <v>7068</v>
      </c>
      <c r="J57" s="5">
        <f t="shared" si="1"/>
        <v>0.25135823429541598</v>
      </c>
      <c r="K57" s="5">
        <f t="shared" si="2"/>
        <v>131.73417021276597</v>
      </c>
      <c r="L57" s="5">
        <f t="shared" si="3"/>
        <v>33.11246842105264</v>
      </c>
    </row>
    <row r="58" spans="1:12" x14ac:dyDescent="0.25">
      <c r="A58" s="106" t="s">
        <v>18</v>
      </c>
      <c r="B58" s="106"/>
      <c r="C58" s="106"/>
      <c r="D58" s="106"/>
      <c r="E58" s="106"/>
      <c r="F58" s="2"/>
      <c r="G58" s="2">
        <f>SUM(G49:G57)</f>
        <v>17.149999999999999</v>
      </c>
      <c r="H58" s="2"/>
      <c r="I58" s="2"/>
      <c r="J58" s="5">
        <f>SUM(J49:J57)</f>
        <v>6.4980492359932081</v>
      </c>
      <c r="K58" s="2"/>
      <c r="L58" s="5">
        <f>SUM(L49:L57)</f>
        <v>256.73102652631582</v>
      </c>
    </row>
    <row r="59" spans="1:12" x14ac:dyDescent="0.25">
      <c r="A59" s="109" t="s">
        <v>170</v>
      </c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</row>
    <row r="60" spans="1:12" ht="35.25" customHeight="1" x14ac:dyDescent="0.25"/>
    <row r="61" spans="1:12" x14ac:dyDescent="0.25">
      <c r="A61" s="98" t="s">
        <v>29</v>
      </c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</row>
    <row r="62" spans="1:12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1:12" ht="15" customHeight="1" x14ac:dyDescent="0.25">
      <c r="A63" s="108" t="s">
        <v>84</v>
      </c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9">
        <f>247*8*7068/1974</f>
        <v>7075.1610942249245</v>
      </c>
    </row>
    <row r="65" spans="1:12" ht="105" x14ac:dyDescent="0.25">
      <c r="A65" s="106" t="s">
        <v>30</v>
      </c>
      <c r="B65" s="106"/>
      <c r="C65" s="106"/>
      <c r="D65" s="106"/>
      <c r="E65" s="106"/>
      <c r="F65" s="4" t="s">
        <v>20</v>
      </c>
      <c r="G65" s="4" t="s">
        <v>82</v>
      </c>
      <c r="H65" s="4" t="s">
        <v>32</v>
      </c>
      <c r="I65" s="4" t="s">
        <v>33</v>
      </c>
      <c r="J65" s="4" t="s">
        <v>34</v>
      </c>
      <c r="K65" s="4" t="s">
        <v>83</v>
      </c>
      <c r="L65" s="4" t="s">
        <v>17</v>
      </c>
    </row>
    <row r="66" spans="1:12" ht="28.5" customHeight="1" x14ac:dyDescent="0.25">
      <c r="A66" s="82" t="s">
        <v>36</v>
      </c>
      <c r="B66" s="82"/>
      <c r="C66" s="82"/>
      <c r="D66" s="82"/>
      <c r="E66" s="82"/>
      <c r="F66" s="2" t="s">
        <v>40</v>
      </c>
      <c r="G66" s="2">
        <v>3659.6</v>
      </c>
      <c r="H66" s="5">
        <f>L63</f>
        <v>7075.1610942249245</v>
      </c>
      <c r="I66" s="5">
        <f>J58</f>
        <v>6.4980492359932081</v>
      </c>
      <c r="J66" s="7">
        <f>(G66/H66)*I66</f>
        <v>3.3610910998834074</v>
      </c>
      <c r="K66" s="2">
        <v>5.36</v>
      </c>
      <c r="L66" s="5">
        <f>K66*J66</f>
        <v>18.015448295375066</v>
      </c>
    </row>
    <row r="67" spans="1:12" ht="14.25" customHeight="1" x14ac:dyDescent="0.25">
      <c r="A67" s="92" t="s">
        <v>37</v>
      </c>
      <c r="B67" s="93"/>
      <c r="C67" s="93"/>
      <c r="D67" s="93"/>
      <c r="E67" s="94"/>
      <c r="F67" s="2" t="s">
        <v>41</v>
      </c>
      <c r="G67" s="2">
        <v>139.44999999999999</v>
      </c>
      <c r="H67" s="5">
        <f>L63</f>
        <v>7075.1610942249245</v>
      </c>
      <c r="I67" s="5">
        <f>J58</f>
        <v>6.4980492359932081</v>
      </c>
      <c r="J67" s="7">
        <f>G67/H67*I67</f>
        <v>0.12807524152331981</v>
      </c>
      <c r="K67" s="2">
        <v>1508.37</v>
      </c>
      <c r="L67" s="5">
        <f>K67*J67</f>
        <v>193.18485205652988</v>
      </c>
    </row>
    <row r="68" spans="1:12" x14ac:dyDescent="0.25">
      <c r="A68" s="82" t="s">
        <v>38</v>
      </c>
      <c r="B68" s="82"/>
      <c r="C68" s="82"/>
      <c r="D68" s="82"/>
      <c r="E68" s="82"/>
      <c r="F68" s="2" t="s">
        <v>42</v>
      </c>
      <c r="G68" s="2">
        <v>280</v>
      </c>
      <c r="H68" s="5">
        <f>L63</f>
        <v>7075.1610942249245</v>
      </c>
      <c r="I68" s="5">
        <f>J58</f>
        <v>6.4980492359932081</v>
      </c>
      <c r="J68" s="7">
        <f t="shared" ref="J68:J69" si="4">G68/H68*I68</f>
        <v>0.25716075745091105</v>
      </c>
      <c r="K68" s="2">
        <v>28.71</v>
      </c>
      <c r="L68" s="5">
        <f t="shared" ref="L68:L69" si="5">K68*J68</f>
        <v>7.3830853464156565</v>
      </c>
    </row>
    <row r="69" spans="1:12" x14ac:dyDescent="0.25">
      <c r="A69" s="82" t="s">
        <v>39</v>
      </c>
      <c r="B69" s="82"/>
      <c r="C69" s="82"/>
      <c r="D69" s="82"/>
      <c r="E69" s="82"/>
      <c r="F69" s="2" t="s">
        <v>42</v>
      </c>
      <c r="G69" s="2">
        <v>280</v>
      </c>
      <c r="H69" s="5">
        <f>L63</f>
        <v>7075.1610942249245</v>
      </c>
      <c r="I69" s="5">
        <f>J58</f>
        <v>6.4980492359932081</v>
      </c>
      <c r="J69" s="7">
        <f t="shared" si="4"/>
        <v>0.25716075745091105</v>
      </c>
      <c r="K69" s="2">
        <v>40.76</v>
      </c>
      <c r="L69" s="5">
        <f t="shared" si="5"/>
        <v>10.481872473699134</v>
      </c>
    </row>
    <row r="70" spans="1:12" x14ac:dyDescent="0.25">
      <c r="A70" s="95" t="s">
        <v>43</v>
      </c>
      <c r="B70" s="96"/>
      <c r="C70" s="96"/>
      <c r="D70" s="96"/>
      <c r="E70" s="96"/>
      <c r="F70" s="96"/>
      <c r="G70" s="96"/>
      <c r="H70" s="96"/>
      <c r="I70" s="96"/>
      <c r="J70" s="96"/>
      <c r="K70" s="97"/>
      <c r="L70" s="5">
        <f>SUM(L66:L69)</f>
        <v>229.06525817201975</v>
      </c>
    </row>
    <row r="72" spans="1:12" x14ac:dyDescent="0.25">
      <c r="A72" s="98" t="s">
        <v>44</v>
      </c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</row>
    <row r="74" spans="1:12" ht="75" customHeight="1" x14ac:dyDescent="0.25">
      <c r="A74" s="106" t="s">
        <v>51</v>
      </c>
      <c r="B74" s="106"/>
      <c r="C74" s="106"/>
      <c r="D74" s="106"/>
      <c r="E74" s="106"/>
      <c r="F74" s="4" t="s">
        <v>20</v>
      </c>
      <c r="G74" s="4" t="s">
        <v>31</v>
      </c>
      <c r="H74" s="4" t="s">
        <v>32</v>
      </c>
      <c r="I74" s="4" t="s">
        <v>33</v>
      </c>
      <c r="J74" s="4" t="s">
        <v>34</v>
      </c>
      <c r="K74" s="4" t="s">
        <v>85</v>
      </c>
      <c r="L74" s="4" t="s">
        <v>17</v>
      </c>
    </row>
    <row r="75" spans="1:12" x14ac:dyDescent="0.25">
      <c r="A75" s="82" t="s">
        <v>45</v>
      </c>
      <c r="B75" s="82"/>
      <c r="C75" s="82"/>
      <c r="D75" s="82"/>
      <c r="E75" s="82"/>
      <c r="F75" s="2" t="s">
        <v>48</v>
      </c>
      <c r="G75" s="2">
        <v>0.16</v>
      </c>
      <c r="H75" s="5">
        <f>L63</f>
        <v>7075.1610942249245</v>
      </c>
      <c r="I75" s="5">
        <f>J58</f>
        <v>6.4980492359932081</v>
      </c>
      <c r="J75" s="7">
        <f>(G75/H75)*I75</f>
        <v>1.4694900425766348E-4</v>
      </c>
      <c r="K75" s="5">
        <v>7969.56</v>
      </c>
      <c r="L75" s="5">
        <f t="shared" ref="L75:L79" si="6">J75*K75</f>
        <v>1.1711189063717047</v>
      </c>
    </row>
    <row r="76" spans="1:12" x14ac:dyDescent="0.25">
      <c r="A76" s="82" t="s">
        <v>46</v>
      </c>
      <c r="B76" s="82"/>
      <c r="C76" s="82"/>
      <c r="D76" s="82"/>
      <c r="E76" s="82"/>
      <c r="F76" s="2" t="s">
        <v>48</v>
      </c>
      <c r="G76" s="2">
        <v>0.2</v>
      </c>
      <c r="H76" s="5">
        <f>L63</f>
        <v>7075.1610942249245</v>
      </c>
      <c r="I76" s="5">
        <f>J58</f>
        <v>6.4980492359932081</v>
      </c>
      <c r="J76" s="7">
        <f t="shared" ref="J76:J79" si="7">G76/H76*I76</f>
        <v>1.8368625532207933E-4</v>
      </c>
      <c r="K76" s="5">
        <v>49092.639999999999</v>
      </c>
      <c r="L76" s="5">
        <f t="shared" si="6"/>
        <v>9.0176432054749238</v>
      </c>
    </row>
    <row r="77" spans="1:12" x14ac:dyDescent="0.25">
      <c r="A77" s="92" t="s">
        <v>166</v>
      </c>
      <c r="B77" s="93"/>
      <c r="C77" s="93"/>
      <c r="D77" s="93"/>
      <c r="E77" s="94"/>
      <c r="F77" s="2" t="s">
        <v>48</v>
      </c>
      <c r="G77" s="2">
        <v>0.2</v>
      </c>
      <c r="H77" s="5">
        <f>L63</f>
        <v>7075.1610942249245</v>
      </c>
      <c r="I77" s="5">
        <f>J58</f>
        <v>6.4980492359932081</v>
      </c>
      <c r="J77" s="7">
        <f t="shared" si="7"/>
        <v>1.8368625532207933E-4</v>
      </c>
      <c r="K77" s="5">
        <v>12000</v>
      </c>
      <c r="L77" s="5">
        <f t="shared" si="6"/>
        <v>2.2042350638649522</v>
      </c>
    </row>
    <row r="78" spans="1:12" ht="31.5" customHeight="1" x14ac:dyDescent="0.25">
      <c r="A78" s="103" t="s">
        <v>167</v>
      </c>
      <c r="B78" s="104"/>
      <c r="C78" s="104"/>
      <c r="D78" s="104"/>
      <c r="E78" s="105"/>
      <c r="F78" s="2" t="s">
        <v>48</v>
      </c>
      <c r="G78" s="2">
        <v>0.22</v>
      </c>
      <c r="H78" s="5">
        <f>L63</f>
        <v>7075.1610942249245</v>
      </c>
      <c r="I78" s="5">
        <f>J58</f>
        <v>6.4980492359932081</v>
      </c>
      <c r="J78" s="7">
        <f t="shared" si="7"/>
        <v>2.0205488085428728E-4</v>
      </c>
      <c r="K78" s="5">
        <v>24754.799999999999</v>
      </c>
      <c r="L78" s="5">
        <f t="shared" si="6"/>
        <v>5.0018281645717106</v>
      </c>
    </row>
    <row r="79" spans="1:12" x14ac:dyDescent="0.25">
      <c r="A79" s="82" t="s">
        <v>165</v>
      </c>
      <c r="B79" s="82"/>
      <c r="C79" s="82"/>
      <c r="D79" s="82"/>
      <c r="E79" s="82"/>
      <c r="F79" s="2" t="s">
        <v>48</v>
      </c>
      <c r="G79" s="2">
        <v>0.22</v>
      </c>
      <c r="H79" s="5">
        <f>L63</f>
        <v>7075.1610942249245</v>
      </c>
      <c r="I79" s="5">
        <f>J58</f>
        <v>6.4980492359932081</v>
      </c>
      <c r="J79" s="7">
        <f t="shared" si="7"/>
        <v>2.0205488085428728E-4</v>
      </c>
      <c r="K79" s="5">
        <v>36000</v>
      </c>
      <c r="L79" s="5">
        <f t="shared" si="6"/>
        <v>7.2739757107543426</v>
      </c>
    </row>
    <row r="80" spans="1:12" x14ac:dyDescent="0.25">
      <c r="A80" s="95" t="s">
        <v>49</v>
      </c>
      <c r="B80" s="96"/>
      <c r="C80" s="96"/>
      <c r="D80" s="96"/>
      <c r="E80" s="96"/>
      <c r="F80" s="96"/>
      <c r="G80" s="96"/>
      <c r="H80" s="96"/>
      <c r="I80" s="96"/>
      <c r="J80" s="96"/>
      <c r="K80" s="97"/>
      <c r="L80" s="5">
        <f>SUM(L75:L79)</f>
        <v>24.668801051037633</v>
      </c>
    </row>
    <row r="82" spans="1:13" x14ac:dyDescent="0.25">
      <c r="A82" s="98" t="s">
        <v>50</v>
      </c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</row>
    <row r="84" spans="1:13" ht="60" x14ac:dyDescent="0.25">
      <c r="A84" s="106" t="s">
        <v>51</v>
      </c>
      <c r="B84" s="106"/>
      <c r="C84" s="106"/>
      <c r="D84" s="106"/>
      <c r="E84" s="106"/>
      <c r="F84" s="4" t="s">
        <v>20</v>
      </c>
      <c r="G84" s="4" t="s">
        <v>31</v>
      </c>
      <c r="H84" s="4" t="s">
        <v>32</v>
      </c>
      <c r="I84" s="4" t="s">
        <v>33</v>
      </c>
      <c r="J84" s="4" t="s">
        <v>34</v>
      </c>
      <c r="K84" s="4" t="s">
        <v>35</v>
      </c>
      <c r="L84" s="4" t="s">
        <v>17</v>
      </c>
      <c r="M84" s="45" t="s">
        <v>186</v>
      </c>
    </row>
    <row r="85" spans="1:13" ht="45" x14ac:dyDescent="0.25">
      <c r="A85" s="82" t="s">
        <v>52</v>
      </c>
      <c r="B85" s="82"/>
      <c r="C85" s="82"/>
      <c r="D85" s="82"/>
      <c r="E85" s="82"/>
      <c r="F85" s="4" t="s">
        <v>53</v>
      </c>
      <c r="G85" s="2"/>
      <c r="H85" s="5">
        <f>L63</f>
        <v>7075.1610942249245</v>
      </c>
      <c r="I85" s="5">
        <f>J58</f>
        <v>6.4980492359932081</v>
      </c>
      <c r="J85" s="2">
        <f>(G85/H85)*I85</f>
        <v>0</v>
      </c>
      <c r="K85" s="5"/>
      <c r="L85" s="5">
        <f>J85*K85</f>
        <v>0</v>
      </c>
    </row>
    <row r="86" spans="1:13" x14ac:dyDescent="0.25">
      <c r="A86" s="95" t="s">
        <v>54</v>
      </c>
      <c r="B86" s="96"/>
      <c r="C86" s="96"/>
      <c r="D86" s="96"/>
      <c r="E86" s="96"/>
      <c r="F86" s="96"/>
      <c r="G86" s="96"/>
      <c r="H86" s="96"/>
      <c r="I86" s="96"/>
      <c r="J86" s="96"/>
      <c r="K86" s="97"/>
      <c r="L86" s="5">
        <f>L85</f>
        <v>0</v>
      </c>
    </row>
    <row r="88" spans="1:13" ht="120" x14ac:dyDescent="0.25">
      <c r="A88" s="106" t="s">
        <v>55</v>
      </c>
      <c r="B88" s="106"/>
      <c r="C88" s="106"/>
      <c r="D88" s="106"/>
      <c r="E88" s="106"/>
      <c r="F88" s="4" t="s">
        <v>20</v>
      </c>
      <c r="G88" s="4" t="s">
        <v>31</v>
      </c>
      <c r="H88" s="4" t="s">
        <v>32</v>
      </c>
      <c r="I88" s="4" t="s">
        <v>33</v>
      </c>
      <c r="J88" s="4" t="s">
        <v>34</v>
      </c>
      <c r="K88" s="4" t="s">
        <v>87</v>
      </c>
      <c r="L88" s="4" t="s">
        <v>56</v>
      </c>
      <c r="M88" s="4" t="s">
        <v>17</v>
      </c>
    </row>
    <row r="89" spans="1:13" ht="30" x14ac:dyDescent="0.25">
      <c r="A89" s="106" t="s">
        <v>57</v>
      </c>
      <c r="B89" s="106"/>
      <c r="C89" s="106"/>
      <c r="D89" s="106"/>
      <c r="E89" s="106"/>
      <c r="F89" s="6" t="s">
        <v>58</v>
      </c>
      <c r="G89" s="2">
        <v>0.4</v>
      </c>
      <c r="H89" s="5">
        <f>L63</f>
        <v>7075.1610942249245</v>
      </c>
      <c r="I89" s="5">
        <f>J58</f>
        <v>6.4980492359932081</v>
      </c>
      <c r="J89" s="7">
        <f>(G89/H89)*I89</f>
        <v>3.6737251064415866E-4</v>
      </c>
      <c r="K89" s="2">
        <v>1150</v>
      </c>
      <c r="L89" s="2">
        <v>12</v>
      </c>
      <c r="M89" s="5">
        <f>J89*K89*L89</f>
        <v>5.0697406468893895</v>
      </c>
    </row>
    <row r="90" spans="1:13" x14ac:dyDescent="0.25">
      <c r="A90" s="95" t="s">
        <v>59</v>
      </c>
      <c r="B90" s="96"/>
      <c r="C90" s="96"/>
      <c r="D90" s="96"/>
      <c r="E90" s="96"/>
      <c r="F90" s="96"/>
      <c r="G90" s="96"/>
      <c r="H90" s="96"/>
      <c r="I90" s="96"/>
      <c r="J90" s="96"/>
      <c r="K90" s="96"/>
      <c r="L90" s="97"/>
      <c r="M90" s="5">
        <f>SUM(M89)</f>
        <v>5.0697406468893895</v>
      </c>
    </row>
    <row r="92" spans="1:13" x14ac:dyDescent="0.25">
      <c r="A92" s="98" t="s">
        <v>86</v>
      </c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</row>
    <row r="93" spans="1:13" ht="30.75" customHeight="1" x14ac:dyDescent="0.25"/>
    <row r="94" spans="1:13" ht="75" x14ac:dyDescent="0.25">
      <c r="A94" s="106" t="s">
        <v>11</v>
      </c>
      <c r="B94" s="106"/>
      <c r="C94" s="106"/>
      <c r="D94" s="106"/>
      <c r="E94" s="106"/>
      <c r="F94" s="4" t="s">
        <v>12</v>
      </c>
      <c r="G94" s="2" t="s">
        <v>1</v>
      </c>
      <c r="H94" s="4" t="s">
        <v>32</v>
      </c>
      <c r="I94" s="4" t="s">
        <v>33</v>
      </c>
      <c r="J94" s="4" t="s">
        <v>34</v>
      </c>
      <c r="K94" s="6" t="s">
        <v>60</v>
      </c>
      <c r="L94" s="4" t="s">
        <v>17</v>
      </c>
    </row>
    <row r="95" spans="1:13" x14ac:dyDescent="0.25">
      <c r="A95" s="82" t="s">
        <v>4</v>
      </c>
      <c r="B95" s="82"/>
      <c r="C95" s="82"/>
      <c r="D95" s="82"/>
      <c r="E95" s="82"/>
      <c r="F95" s="10">
        <v>20875.13</v>
      </c>
      <c r="G95" s="2">
        <v>0.1</v>
      </c>
      <c r="H95" s="5">
        <f>L63</f>
        <v>7075.1610942249245</v>
      </c>
      <c r="I95" s="5">
        <f>J58</f>
        <v>6.4980492359932081</v>
      </c>
      <c r="J95" s="7">
        <f>G95/H95*I95</f>
        <v>9.1843127661039666E-5</v>
      </c>
      <c r="K95" s="5">
        <f>F95*G95*12*1.302</f>
        <v>32615.303112000005</v>
      </c>
      <c r="L95" s="5">
        <f>J95*K95</f>
        <v>2.9954914474189209</v>
      </c>
    </row>
    <row r="96" spans="1:13" ht="18.75" customHeight="1" x14ac:dyDescent="0.25">
      <c r="A96" s="82" t="s">
        <v>106</v>
      </c>
      <c r="B96" s="82"/>
      <c r="C96" s="82"/>
      <c r="D96" s="82"/>
      <c r="E96" s="82"/>
      <c r="F96" s="10">
        <v>9544</v>
      </c>
      <c r="G96" s="2">
        <v>0.1</v>
      </c>
      <c r="H96" s="5">
        <f>L63</f>
        <v>7075.1610942249245</v>
      </c>
      <c r="I96" s="5">
        <f>J58</f>
        <v>6.4980492359932081</v>
      </c>
      <c r="J96" s="7">
        <f t="shared" ref="J96:J116" si="8">G96/H96*I96</f>
        <v>9.1843127661039666E-5</v>
      </c>
      <c r="K96" s="5">
        <f t="shared" ref="K96:K116" si="9">F96*G96*12*1.302</f>
        <v>14911.545600000001</v>
      </c>
      <c r="L96" s="5">
        <f t="shared" ref="L96:L116" si="10">J96*K96</f>
        <v>1.3695229861642144</v>
      </c>
    </row>
    <row r="97" spans="1:12" x14ac:dyDescent="0.25">
      <c r="A97" s="82" t="s">
        <v>93</v>
      </c>
      <c r="B97" s="82"/>
      <c r="C97" s="82"/>
      <c r="D97" s="82"/>
      <c r="E97" s="82"/>
      <c r="F97" s="5">
        <v>14979.45</v>
      </c>
      <c r="G97" s="2">
        <v>0.1</v>
      </c>
      <c r="H97" s="5">
        <f>L63</f>
        <v>7075.1610942249245</v>
      </c>
      <c r="I97" s="5">
        <f>J58</f>
        <v>6.4980492359932081</v>
      </c>
      <c r="J97" s="7">
        <f t="shared" si="8"/>
        <v>9.1843127661039666E-5</v>
      </c>
      <c r="K97" s="5">
        <f t="shared" si="9"/>
        <v>23403.892680000004</v>
      </c>
      <c r="L97" s="5">
        <f t="shared" si="10"/>
        <v>2.149486703174512</v>
      </c>
    </row>
    <row r="98" spans="1:12" x14ac:dyDescent="0.25">
      <c r="A98" s="82" t="s">
        <v>97</v>
      </c>
      <c r="B98" s="82"/>
      <c r="C98" s="82"/>
      <c r="D98" s="82"/>
      <c r="E98" s="82"/>
      <c r="F98" s="10">
        <v>14979.45</v>
      </c>
      <c r="G98" s="2">
        <v>0.1</v>
      </c>
      <c r="H98" s="5">
        <f>L63</f>
        <v>7075.1610942249245</v>
      </c>
      <c r="I98" s="5">
        <f>J58</f>
        <v>6.4980492359932081</v>
      </c>
      <c r="J98" s="7">
        <f t="shared" si="8"/>
        <v>9.1843127661039666E-5</v>
      </c>
      <c r="K98" s="5">
        <f t="shared" si="9"/>
        <v>23403.892680000004</v>
      </c>
      <c r="L98" s="5">
        <f t="shared" si="10"/>
        <v>2.149486703174512</v>
      </c>
    </row>
    <row r="99" spans="1:12" x14ac:dyDescent="0.25">
      <c r="A99" s="82" t="s">
        <v>98</v>
      </c>
      <c r="B99" s="82"/>
      <c r="C99" s="82"/>
      <c r="D99" s="82"/>
      <c r="E99" s="82"/>
      <c r="F99" s="10">
        <v>14979.45</v>
      </c>
      <c r="G99" s="2">
        <v>0.1</v>
      </c>
      <c r="H99" s="5">
        <f>L63</f>
        <v>7075.1610942249245</v>
      </c>
      <c r="I99" s="5">
        <f>J58</f>
        <v>6.4980492359932081</v>
      </c>
      <c r="J99" s="7">
        <f t="shared" si="8"/>
        <v>9.1843127661039666E-5</v>
      </c>
      <c r="K99" s="5">
        <f t="shared" si="9"/>
        <v>23403.892680000004</v>
      </c>
      <c r="L99" s="5">
        <f t="shared" si="10"/>
        <v>2.149486703174512</v>
      </c>
    </row>
    <row r="100" spans="1:12" x14ac:dyDescent="0.25">
      <c r="A100" s="82" t="s">
        <v>102</v>
      </c>
      <c r="B100" s="82"/>
      <c r="C100" s="82"/>
      <c r="D100" s="82"/>
      <c r="E100" s="82"/>
      <c r="F100" s="10">
        <v>9544</v>
      </c>
      <c r="G100" s="2">
        <v>0.1</v>
      </c>
      <c r="H100" s="5">
        <f>L63</f>
        <v>7075.1610942249245</v>
      </c>
      <c r="I100" s="5">
        <f>J58</f>
        <v>6.4980492359932081</v>
      </c>
      <c r="J100" s="7">
        <f t="shared" si="8"/>
        <v>9.1843127661039666E-5</v>
      </c>
      <c r="K100" s="5">
        <f t="shared" si="9"/>
        <v>14911.545600000001</v>
      </c>
      <c r="L100" s="5">
        <f t="shared" si="10"/>
        <v>1.3695229861642144</v>
      </c>
    </row>
    <row r="101" spans="1:12" ht="15.75" customHeight="1" x14ac:dyDescent="0.25">
      <c r="A101" s="82" t="s">
        <v>88</v>
      </c>
      <c r="B101" s="82"/>
      <c r="C101" s="82"/>
      <c r="D101" s="82"/>
      <c r="E101" s="82"/>
      <c r="F101" s="10">
        <v>11472.78</v>
      </c>
      <c r="G101" s="2">
        <v>0.1</v>
      </c>
      <c r="H101" s="5">
        <f>L63</f>
        <v>7075.1610942249245</v>
      </c>
      <c r="I101" s="5">
        <f>J58</f>
        <v>6.4980492359932081</v>
      </c>
      <c r="J101" s="7">
        <f t="shared" si="8"/>
        <v>9.1843127661039666E-5</v>
      </c>
      <c r="K101" s="5">
        <f t="shared" si="9"/>
        <v>17925.071472</v>
      </c>
      <c r="L101" s="5">
        <f t="shared" si="10"/>
        <v>1.6462946275361561</v>
      </c>
    </row>
    <row r="102" spans="1:12" x14ac:dyDescent="0.25">
      <c r="A102" s="82" t="s">
        <v>104</v>
      </c>
      <c r="B102" s="82"/>
      <c r="C102" s="82"/>
      <c r="D102" s="82"/>
      <c r="E102" s="82"/>
      <c r="F102" s="10">
        <v>9544</v>
      </c>
      <c r="G102" s="3">
        <v>0.1</v>
      </c>
      <c r="H102" s="5">
        <f>L63</f>
        <v>7075.1610942249245</v>
      </c>
      <c r="I102" s="5">
        <f>J58</f>
        <v>6.4980492359932081</v>
      </c>
      <c r="J102" s="7">
        <f t="shared" si="8"/>
        <v>9.1843127661039666E-5</v>
      </c>
      <c r="K102" s="5">
        <f t="shared" si="9"/>
        <v>14911.545600000001</v>
      </c>
      <c r="L102" s="5">
        <f t="shared" si="10"/>
        <v>1.3695229861642144</v>
      </c>
    </row>
    <row r="103" spans="1:12" x14ac:dyDescent="0.25">
      <c r="A103" s="103" t="s">
        <v>105</v>
      </c>
      <c r="B103" s="104"/>
      <c r="C103" s="104"/>
      <c r="D103" s="104"/>
      <c r="E103" s="105"/>
      <c r="F103" s="10">
        <v>9544</v>
      </c>
      <c r="G103" s="3">
        <v>0.1</v>
      </c>
      <c r="H103" s="5">
        <f>H102</f>
        <v>7075.1610942249245</v>
      </c>
      <c r="I103" s="5">
        <f>I102</f>
        <v>6.4980492359932081</v>
      </c>
      <c r="J103" s="7">
        <f t="shared" si="8"/>
        <v>9.1843127661039666E-5</v>
      </c>
      <c r="K103" s="5">
        <f t="shared" si="9"/>
        <v>14911.545600000001</v>
      </c>
      <c r="L103" s="5">
        <f t="shared" si="10"/>
        <v>1.3695229861642144</v>
      </c>
    </row>
    <row r="104" spans="1:12" x14ac:dyDescent="0.25">
      <c r="A104" s="107" t="s">
        <v>5</v>
      </c>
      <c r="B104" s="107"/>
      <c r="C104" s="107"/>
      <c r="D104" s="107"/>
      <c r="E104" s="107"/>
      <c r="F104" s="10">
        <v>9544</v>
      </c>
      <c r="G104" s="3">
        <v>0.1</v>
      </c>
      <c r="H104" s="5">
        <f t="shared" ref="H104:I114" si="11">H103</f>
        <v>7075.1610942249245</v>
      </c>
      <c r="I104" s="5">
        <f t="shared" si="11"/>
        <v>6.4980492359932081</v>
      </c>
      <c r="J104" s="7">
        <f t="shared" si="8"/>
        <v>9.1843127661039666E-5</v>
      </c>
      <c r="K104" s="5">
        <f t="shared" si="9"/>
        <v>14911.545600000001</v>
      </c>
      <c r="L104" s="5">
        <f t="shared" si="10"/>
        <v>1.3695229861642144</v>
      </c>
    </row>
    <row r="105" spans="1:12" x14ac:dyDescent="0.25">
      <c r="A105" s="107" t="s">
        <v>6</v>
      </c>
      <c r="B105" s="107"/>
      <c r="C105" s="107"/>
      <c r="D105" s="107"/>
      <c r="E105" s="107"/>
      <c r="F105" s="10">
        <v>9544</v>
      </c>
      <c r="G105" s="3">
        <v>1.38</v>
      </c>
      <c r="H105" s="5">
        <f t="shared" si="11"/>
        <v>7075.1610942249245</v>
      </c>
      <c r="I105" s="5">
        <f t="shared" si="11"/>
        <v>6.4980492359932081</v>
      </c>
      <c r="J105" s="7">
        <f t="shared" si="8"/>
        <v>1.2674351617223472E-3</v>
      </c>
      <c r="K105" s="5">
        <f t="shared" si="9"/>
        <v>205779.32927999998</v>
      </c>
      <c r="L105" s="5">
        <f t="shared" si="10"/>
        <v>260.81195748511294</v>
      </c>
    </row>
    <row r="106" spans="1:12" x14ac:dyDescent="0.25">
      <c r="A106" s="107" t="s">
        <v>107</v>
      </c>
      <c r="B106" s="107"/>
      <c r="C106" s="107"/>
      <c r="D106" s="107"/>
      <c r="E106" s="107"/>
      <c r="F106" s="10">
        <v>9743.85</v>
      </c>
      <c r="G106" s="3">
        <v>0.1</v>
      </c>
      <c r="H106" s="5">
        <f t="shared" si="11"/>
        <v>7075.1610942249245</v>
      </c>
      <c r="I106" s="5">
        <f t="shared" si="11"/>
        <v>6.4980492359932081</v>
      </c>
      <c r="J106" s="7">
        <f t="shared" si="8"/>
        <v>9.1843127661039666E-5</v>
      </c>
      <c r="K106" s="5">
        <f t="shared" si="9"/>
        <v>15223.791240000002</v>
      </c>
      <c r="L106" s="5">
        <f t="shared" si="10"/>
        <v>1.3982006023403375</v>
      </c>
    </row>
    <row r="107" spans="1:12" x14ac:dyDescent="0.25">
      <c r="A107" s="107" t="s">
        <v>108</v>
      </c>
      <c r="B107" s="107"/>
      <c r="C107" s="107"/>
      <c r="D107" s="107"/>
      <c r="E107" s="107"/>
      <c r="F107" s="10">
        <v>9544</v>
      </c>
      <c r="G107" s="3">
        <v>0.1</v>
      </c>
      <c r="H107" s="5">
        <f t="shared" si="11"/>
        <v>7075.1610942249245</v>
      </c>
      <c r="I107" s="5">
        <f t="shared" si="11"/>
        <v>6.4980492359932081</v>
      </c>
      <c r="J107" s="7">
        <f t="shared" si="8"/>
        <v>9.1843127661039666E-5</v>
      </c>
      <c r="K107" s="5">
        <f t="shared" si="9"/>
        <v>14911.545600000001</v>
      </c>
      <c r="L107" s="5">
        <f t="shared" si="10"/>
        <v>1.3695229861642144</v>
      </c>
    </row>
    <row r="108" spans="1:12" x14ac:dyDescent="0.25">
      <c r="A108" s="107" t="s">
        <v>109</v>
      </c>
      <c r="B108" s="107"/>
      <c r="C108" s="107"/>
      <c r="D108" s="107"/>
      <c r="E108" s="107"/>
      <c r="F108" s="10">
        <v>9544</v>
      </c>
      <c r="G108" s="3">
        <v>0.1</v>
      </c>
      <c r="H108" s="5">
        <f t="shared" si="11"/>
        <v>7075.1610942249245</v>
      </c>
      <c r="I108" s="5">
        <f t="shared" si="11"/>
        <v>6.4980492359932081</v>
      </c>
      <c r="J108" s="7">
        <f t="shared" si="8"/>
        <v>9.1843127661039666E-5</v>
      </c>
      <c r="K108" s="5">
        <f t="shared" si="9"/>
        <v>14911.545600000001</v>
      </c>
      <c r="L108" s="5">
        <f t="shared" si="10"/>
        <v>1.3695229861642144</v>
      </c>
    </row>
    <row r="109" spans="1:12" x14ac:dyDescent="0.25">
      <c r="A109" s="107" t="s">
        <v>8</v>
      </c>
      <c r="B109" s="107"/>
      <c r="C109" s="107"/>
      <c r="D109" s="107"/>
      <c r="E109" s="107"/>
      <c r="F109" s="10">
        <v>9544</v>
      </c>
      <c r="G109" s="3">
        <v>0.1</v>
      </c>
      <c r="H109" s="5">
        <f t="shared" si="11"/>
        <v>7075.1610942249245</v>
      </c>
      <c r="I109" s="5">
        <f t="shared" si="11"/>
        <v>6.4980492359932081</v>
      </c>
      <c r="J109" s="7">
        <f t="shared" si="8"/>
        <v>9.1843127661039666E-5</v>
      </c>
      <c r="K109" s="5">
        <f t="shared" si="9"/>
        <v>14911.545600000001</v>
      </c>
      <c r="L109" s="5">
        <f t="shared" si="10"/>
        <v>1.3695229861642144</v>
      </c>
    </row>
    <row r="110" spans="1:12" x14ac:dyDescent="0.25">
      <c r="A110" s="107" t="s">
        <v>7</v>
      </c>
      <c r="B110" s="107"/>
      <c r="C110" s="107"/>
      <c r="D110" s="107"/>
      <c r="E110" s="107"/>
      <c r="F110" s="10">
        <v>9544</v>
      </c>
      <c r="G110" s="3">
        <v>0.1</v>
      </c>
      <c r="H110" s="5">
        <f t="shared" si="11"/>
        <v>7075.1610942249245</v>
      </c>
      <c r="I110" s="5">
        <f t="shared" si="11"/>
        <v>6.4980492359932081</v>
      </c>
      <c r="J110" s="7">
        <f t="shared" si="8"/>
        <v>9.1843127661039666E-5</v>
      </c>
      <c r="K110" s="5">
        <f t="shared" si="9"/>
        <v>14911.545600000001</v>
      </c>
      <c r="L110" s="5">
        <f t="shared" si="10"/>
        <v>1.3695229861642144</v>
      </c>
    </row>
    <row r="111" spans="1:12" x14ac:dyDescent="0.25">
      <c r="A111" s="103" t="s">
        <v>111</v>
      </c>
      <c r="B111" s="104"/>
      <c r="C111" s="104"/>
      <c r="D111" s="104"/>
      <c r="E111" s="105"/>
      <c r="F111" s="10">
        <v>9544</v>
      </c>
      <c r="G111" s="3">
        <v>0.1</v>
      </c>
      <c r="H111" s="5">
        <f>H110</f>
        <v>7075.1610942249245</v>
      </c>
      <c r="I111" s="5">
        <f>I110</f>
        <v>6.4980492359932081</v>
      </c>
      <c r="J111" s="7">
        <f t="shared" si="8"/>
        <v>9.1843127661039666E-5</v>
      </c>
      <c r="K111" s="5">
        <f t="shared" si="9"/>
        <v>14911.545600000001</v>
      </c>
      <c r="L111" s="5">
        <f t="shared" si="10"/>
        <v>1.3695229861642144</v>
      </c>
    </row>
    <row r="112" spans="1:12" x14ac:dyDescent="0.25">
      <c r="A112" s="103" t="s">
        <v>90</v>
      </c>
      <c r="B112" s="104"/>
      <c r="C112" s="104"/>
      <c r="D112" s="104"/>
      <c r="E112" s="105"/>
      <c r="F112" s="10">
        <v>9544</v>
      </c>
      <c r="G112" s="3">
        <v>0.12</v>
      </c>
      <c r="H112" s="5">
        <f t="shared" si="11"/>
        <v>7075.1610942249245</v>
      </c>
      <c r="I112" s="5">
        <f t="shared" si="11"/>
        <v>6.4980492359932081</v>
      </c>
      <c r="J112" s="7">
        <f t="shared" si="8"/>
        <v>1.102117531932476E-4</v>
      </c>
      <c r="K112" s="5">
        <f t="shared" si="9"/>
        <v>17893.854720000003</v>
      </c>
      <c r="L112" s="5">
        <f t="shared" si="10"/>
        <v>1.9721131000764691</v>
      </c>
    </row>
    <row r="113" spans="1:12" ht="29.25" customHeight="1" x14ac:dyDescent="0.25">
      <c r="A113" s="103" t="s">
        <v>112</v>
      </c>
      <c r="B113" s="104"/>
      <c r="C113" s="104"/>
      <c r="D113" s="104"/>
      <c r="E113" s="105"/>
      <c r="F113" s="10">
        <v>9544</v>
      </c>
      <c r="G113" s="3">
        <v>0.1</v>
      </c>
      <c r="H113" s="5">
        <f t="shared" si="11"/>
        <v>7075.1610942249245</v>
      </c>
      <c r="I113" s="5">
        <f t="shared" si="11"/>
        <v>6.4980492359932081</v>
      </c>
      <c r="J113" s="7">
        <f t="shared" si="8"/>
        <v>9.1843127661039666E-5</v>
      </c>
      <c r="K113" s="5">
        <f t="shared" si="9"/>
        <v>14911.545600000001</v>
      </c>
      <c r="L113" s="5">
        <f t="shared" si="10"/>
        <v>1.3695229861642144</v>
      </c>
    </row>
    <row r="114" spans="1:12" x14ac:dyDescent="0.25">
      <c r="A114" s="103" t="s">
        <v>113</v>
      </c>
      <c r="B114" s="104"/>
      <c r="C114" s="104"/>
      <c r="D114" s="104"/>
      <c r="E114" s="105"/>
      <c r="F114" s="10">
        <v>9743.85</v>
      </c>
      <c r="G114" s="3">
        <v>0.1</v>
      </c>
      <c r="H114" s="5">
        <f t="shared" si="11"/>
        <v>7075.1610942249245</v>
      </c>
      <c r="I114" s="5">
        <f t="shared" si="11"/>
        <v>6.4980492359932081</v>
      </c>
      <c r="J114" s="7">
        <f t="shared" si="8"/>
        <v>9.1843127661039666E-5</v>
      </c>
      <c r="K114" s="5">
        <f t="shared" si="9"/>
        <v>15223.791240000002</v>
      </c>
      <c r="L114" s="5">
        <f t="shared" si="10"/>
        <v>1.3982006023403375</v>
      </c>
    </row>
    <row r="115" spans="1:12" ht="30" customHeight="1" x14ac:dyDescent="0.25">
      <c r="A115" s="103" t="s">
        <v>114</v>
      </c>
      <c r="B115" s="104"/>
      <c r="C115" s="104"/>
      <c r="D115" s="104"/>
      <c r="E115" s="105"/>
      <c r="F115" s="5">
        <v>14979.45</v>
      </c>
      <c r="G115" s="3">
        <v>0.1</v>
      </c>
      <c r="H115" s="5">
        <f>L63</f>
        <v>7075.1610942249245</v>
      </c>
      <c r="I115" s="5">
        <f>J58</f>
        <v>6.4980492359932081</v>
      </c>
      <c r="J115" s="7">
        <f t="shared" si="8"/>
        <v>9.1843127661039666E-5</v>
      </c>
      <c r="K115" s="5">
        <f t="shared" si="9"/>
        <v>23403.892680000004</v>
      </c>
      <c r="L115" s="5">
        <f t="shared" si="10"/>
        <v>2.149486703174512</v>
      </c>
    </row>
    <row r="116" spans="1:12" x14ac:dyDescent="0.25">
      <c r="A116" s="103" t="s">
        <v>3</v>
      </c>
      <c r="B116" s="104"/>
      <c r="C116" s="104"/>
      <c r="D116" s="104"/>
      <c r="E116" s="105"/>
      <c r="F116" s="10">
        <v>20895.13</v>
      </c>
      <c r="G116" s="3">
        <v>0.9</v>
      </c>
      <c r="H116" s="5">
        <f>L63</f>
        <v>7075.1610942249245</v>
      </c>
      <c r="I116" s="5">
        <f>J58</f>
        <v>6.4980492359932081</v>
      </c>
      <c r="J116" s="7">
        <f t="shared" si="8"/>
        <v>8.2658814894935693E-4</v>
      </c>
      <c r="K116" s="5">
        <f t="shared" si="9"/>
        <v>293818.96000800008</v>
      </c>
      <c r="L116" s="5">
        <f t="shared" si="10"/>
        <v>242.86727027923791</v>
      </c>
    </row>
    <row r="117" spans="1:12" x14ac:dyDescent="0.25">
      <c r="A117" s="92"/>
      <c r="B117" s="93"/>
      <c r="C117" s="93"/>
      <c r="D117" s="93"/>
      <c r="E117" s="94"/>
      <c r="F117" s="8"/>
      <c r="G117" s="2"/>
      <c r="H117" s="5"/>
      <c r="I117" s="5"/>
      <c r="J117" s="7"/>
      <c r="K117" s="5"/>
      <c r="L117" s="5"/>
    </row>
    <row r="118" spans="1:12" x14ac:dyDescent="0.25">
      <c r="A118" s="103"/>
      <c r="B118" s="104"/>
      <c r="C118" s="104"/>
      <c r="D118" s="104"/>
      <c r="E118" s="105"/>
      <c r="F118" s="8"/>
      <c r="G118" s="2">
        <f>SUM(G95:G117)</f>
        <v>4.3000000000000007</v>
      </c>
      <c r="H118" s="5"/>
      <c r="I118" s="5"/>
      <c r="J118" s="7"/>
      <c r="K118" s="5"/>
      <c r="L118" s="5"/>
    </row>
    <row r="119" spans="1:12" x14ac:dyDescent="0.25">
      <c r="A119" s="95" t="s">
        <v>61</v>
      </c>
      <c r="B119" s="96"/>
      <c r="C119" s="96"/>
      <c r="D119" s="96"/>
      <c r="E119" s="96"/>
      <c r="F119" s="96"/>
      <c r="G119" s="96"/>
      <c r="H119" s="96"/>
      <c r="I119" s="96"/>
      <c r="J119" s="96"/>
      <c r="K119" s="97"/>
      <c r="L119" s="5">
        <f>SUM(L95:L118)</f>
        <v>536.75222780456738</v>
      </c>
    </row>
    <row r="121" spans="1:12" x14ac:dyDescent="0.25">
      <c r="A121" s="98" t="s">
        <v>62</v>
      </c>
      <c r="B121" s="98"/>
      <c r="C121" s="98"/>
      <c r="D121" s="98"/>
      <c r="E121" s="98"/>
      <c r="F121" s="98"/>
      <c r="G121" s="98"/>
      <c r="H121" s="98"/>
      <c r="I121" s="98"/>
      <c r="J121" s="98"/>
      <c r="K121" s="98"/>
      <c r="L121" s="98"/>
    </row>
    <row r="123" spans="1:12" ht="60" x14ac:dyDescent="0.25">
      <c r="A123" s="106" t="s">
        <v>63</v>
      </c>
      <c r="B123" s="106"/>
      <c r="C123" s="106"/>
      <c r="D123" s="106"/>
      <c r="E123" s="106"/>
      <c r="F123" s="4" t="s">
        <v>20</v>
      </c>
      <c r="G123" s="4" t="s">
        <v>31</v>
      </c>
      <c r="H123" s="4" t="s">
        <v>32</v>
      </c>
      <c r="I123" s="4" t="s">
        <v>33</v>
      </c>
      <c r="J123" s="4" t="s">
        <v>34</v>
      </c>
      <c r="K123" s="4" t="s">
        <v>35</v>
      </c>
      <c r="L123" s="4" t="s">
        <v>17</v>
      </c>
    </row>
    <row r="124" spans="1:12" x14ac:dyDescent="0.25">
      <c r="A124" s="82" t="s">
        <v>187</v>
      </c>
      <c r="B124" s="82"/>
      <c r="C124" s="82"/>
      <c r="D124" s="82"/>
      <c r="E124" s="82"/>
      <c r="F124" s="2" t="s">
        <v>26</v>
      </c>
      <c r="G124" s="2">
        <v>0.1</v>
      </c>
      <c r="H124" s="5">
        <f>L63</f>
        <v>7075.1610942249245</v>
      </c>
      <c r="I124" s="5">
        <f>J58</f>
        <v>6.4980492359932081</v>
      </c>
      <c r="J124" s="46">
        <f>G124/H124*I124</f>
        <v>9.1843127661039666E-5</v>
      </c>
      <c r="K124" s="5">
        <v>58040</v>
      </c>
      <c r="L124" s="5">
        <f>J124*K124</f>
        <v>5.3305751294467418</v>
      </c>
    </row>
    <row r="125" spans="1:12" x14ac:dyDescent="0.25">
      <c r="A125" s="92" t="s">
        <v>117</v>
      </c>
      <c r="B125" s="93"/>
      <c r="C125" s="93"/>
      <c r="D125" s="93"/>
      <c r="E125" s="94"/>
      <c r="F125" s="2" t="s">
        <v>26</v>
      </c>
      <c r="G125" s="2">
        <v>297</v>
      </c>
      <c r="H125" s="5">
        <f>H124</f>
        <v>7075.1610942249245</v>
      </c>
      <c r="I125" s="5">
        <f>J58</f>
        <v>6.4980492359932081</v>
      </c>
      <c r="J125" s="46">
        <f>G125/H125*I125</f>
        <v>0.27277408915328777</v>
      </c>
      <c r="K125" s="5">
        <v>31</v>
      </c>
      <c r="L125" s="5">
        <f>J125*K125</f>
        <v>8.4559967637519211</v>
      </c>
    </row>
    <row r="126" spans="1:12" ht="16.5" customHeight="1" x14ac:dyDescent="0.25">
      <c r="A126" s="82"/>
      <c r="B126" s="82"/>
      <c r="C126" s="82"/>
      <c r="D126" s="82"/>
      <c r="E126" s="82"/>
      <c r="F126" s="2" t="s">
        <v>66</v>
      </c>
      <c r="G126" s="2"/>
      <c r="H126" s="5"/>
      <c r="I126" s="5"/>
      <c r="J126" s="5"/>
      <c r="K126" s="5"/>
      <c r="L126" s="5">
        <f>J126*K126</f>
        <v>0</v>
      </c>
    </row>
    <row r="127" spans="1:12" x14ac:dyDescent="0.25">
      <c r="A127" s="95" t="s">
        <v>67</v>
      </c>
      <c r="B127" s="96"/>
      <c r="C127" s="96"/>
      <c r="D127" s="96"/>
      <c r="E127" s="96"/>
      <c r="F127" s="96"/>
      <c r="G127" s="96"/>
      <c r="H127" s="96"/>
      <c r="I127" s="96"/>
      <c r="J127" s="96"/>
      <c r="K127" s="97"/>
      <c r="L127" s="5">
        <f>SUM(L124:L126)</f>
        <v>13.786571893198662</v>
      </c>
    </row>
    <row r="129" spans="1:13" x14ac:dyDescent="0.25">
      <c r="A129" s="98" t="s">
        <v>68</v>
      </c>
      <c r="B129" s="98"/>
      <c r="C129" s="98"/>
      <c r="D129" s="98"/>
      <c r="E129" s="98"/>
      <c r="F129" s="98"/>
      <c r="G129" s="98"/>
      <c r="H129" s="98"/>
      <c r="I129" s="98"/>
      <c r="J129" s="98"/>
      <c r="K129" s="98"/>
      <c r="L129" s="98"/>
    </row>
    <row r="131" spans="1:13" x14ac:dyDescent="0.25">
      <c r="A131" s="99" t="s">
        <v>69</v>
      </c>
      <c r="B131" s="99"/>
      <c r="C131" s="99"/>
      <c r="D131" s="100" t="s">
        <v>70</v>
      </c>
      <c r="E131" s="101"/>
      <c r="F131" s="101"/>
      <c r="G131" s="101"/>
      <c r="H131" s="101"/>
      <c r="I131" s="101"/>
      <c r="J131" s="102"/>
      <c r="K131" s="99" t="s">
        <v>81</v>
      </c>
      <c r="L131" s="99"/>
    </row>
    <row r="132" spans="1:13" ht="30" x14ac:dyDescent="0.25">
      <c r="A132" s="2" t="s">
        <v>71</v>
      </c>
      <c r="B132" s="4" t="s">
        <v>72</v>
      </c>
      <c r="C132" s="2" t="s">
        <v>73</v>
      </c>
      <c r="D132" s="2" t="s">
        <v>74</v>
      </c>
      <c r="E132" s="2" t="s">
        <v>75</v>
      </c>
      <c r="F132" s="2" t="s">
        <v>76</v>
      </c>
      <c r="G132" s="2" t="s">
        <v>77</v>
      </c>
      <c r="H132" s="2" t="s">
        <v>78</v>
      </c>
      <c r="I132" s="2" t="s">
        <v>79</v>
      </c>
      <c r="J132" s="2" t="s">
        <v>80</v>
      </c>
      <c r="K132" s="99"/>
      <c r="L132" s="99"/>
    </row>
    <row r="133" spans="1:13" x14ac:dyDescent="0.25">
      <c r="A133" s="5">
        <f>L58</f>
        <v>256.73102652631582</v>
      </c>
      <c r="B133" s="5">
        <v>0</v>
      </c>
      <c r="C133" s="5"/>
      <c r="D133" s="5">
        <f>L70</f>
        <v>229.06525817201975</v>
      </c>
      <c r="E133" s="5">
        <f>L80</f>
        <v>24.668801051037633</v>
      </c>
      <c r="F133" s="5">
        <f>L86</f>
        <v>0</v>
      </c>
      <c r="G133" s="5">
        <f>M90</f>
        <v>5.0697406468893895</v>
      </c>
      <c r="H133" s="2">
        <v>0</v>
      </c>
      <c r="I133" s="5">
        <f>L119</f>
        <v>536.75222780456738</v>
      </c>
      <c r="J133" s="5">
        <f>L127</f>
        <v>13.786571893198662</v>
      </c>
      <c r="K133" s="90">
        <f>SUM(A133:J133)</f>
        <v>1066.0736260940287</v>
      </c>
      <c r="L133" s="91"/>
    </row>
    <row r="135" spans="1:13" ht="15.75" x14ac:dyDescent="0.25">
      <c r="A135" s="41" t="s">
        <v>178</v>
      </c>
      <c r="B135" s="43"/>
      <c r="C135" s="43"/>
      <c r="D135" s="43"/>
      <c r="E135" s="47" t="s">
        <v>189</v>
      </c>
      <c r="F135" s="48"/>
      <c r="G135" s="48"/>
      <c r="H135" s="48"/>
    </row>
    <row r="137" spans="1:13" x14ac:dyDescent="0.25">
      <c r="A137" s="12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</row>
    <row r="138" spans="1:13" x14ac:dyDescent="0.25">
      <c r="A138" s="44" t="s">
        <v>171</v>
      </c>
      <c r="C138" s="44"/>
      <c r="E138" s="24"/>
      <c r="F138" s="24"/>
      <c r="G138" s="24"/>
      <c r="H138" s="24"/>
      <c r="I138" s="24"/>
      <c r="J138" s="24"/>
      <c r="K138" s="24"/>
      <c r="L138" s="24"/>
      <c r="M138" s="24"/>
    </row>
    <row r="139" spans="1:13" x14ac:dyDescent="0.25">
      <c r="A139" s="44" t="s">
        <v>172</v>
      </c>
      <c r="C139" s="44"/>
      <c r="E139" s="24"/>
      <c r="F139" s="24"/>
      <c r="G139" s="24"/>
      <c r="H139" s="24"/>
      <c r="I139" s="24"/>
      <c r="J139" s="24"/>
      <c r="K139" s="24"/>
      <c r="L139" s="24"/>
      <c r="M139" s="24"/>
    </row>
    <row r="140" spans="1:13" x14ac:dyDescent="0.25">
      <c r="A140" s="12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</row>
    <row r="141" spans="1:13" x14ac:dyDescent="0.25">
      <c r="A141" s="12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</row>
    <row r="142" spans="1:13" x14ac:dyDescent="0.25">
      <c r="A142" s="12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</row>
    <row r="143" spans="1:13" x14ac:dyDescent="0.25">
      <c r="A143" s="87"/>
      <c r="B143" s="87"/>
      <c r="C143" s="87"/>
      <c r="D143" s="87"/>
      <c r="E143" s="87"/>
      <c r="F143" s="24"/>
      <c r="G143" s="87"/>
      <c r="H143" s="87"/>
      <c r="I143" s="87"/>
      <c r="J143" s="87"/>
      <c r="K143" s="87"/>
      <c r="L143" s="24"/>
      <c r="M143" s="24"/>
    </row>
    <row r="144" spans="1:13" x14ac:dyDescent="0.25">
      <c r="A144" s="84"/>
      <c r="B144" s="84"/>
      <c r="C144" s="84"/>
      <c r="D144" s="84"/>
      <c r="E144" s="84"/>
      <c r="F144" s="24"/>
      <c r="G144" s="84"/>
      <c r="H144" s="84"/>
      <c r="I144" s="84"/>
      <c r="J144" s="84"/>
      <c r="K144" s="84"/>
      <c r="L144" s="24"/>
      <c r="M144" s="24"/>
    </row>
    <row r="145" spans="1:13" x14ac:dyDescent="0.25">
      <c r="A145" s="83"/>
      <c r="B145" s="83"/>
      <c r="C145" s="83"/>
      <c r="D145" s="83"/>
      <c r="E145" s="83"/>
      <c r="F145" s="24"/>
      <c r="G145" s="84"/>
      <c r="H145" s="84"/>
      <c r="I145" s="84"/>
      <c r="J145" s="84"/>
      <c r="K145" s="84"/>
      <c r="L145" s="24"/>
      <c r="M145" s="24"/>
    </row>
    <row r="146" spans="1:13" x14ac:dyDescent="0.25">
      <c r="A146" s="84"/>
      <c r="B146" s="84"/>
      <c r="C146" s="84"/>
      <c r="D146" s="84"/>
      <c r="E146" s="84"/>
      <c r="F146" s="24"/>
      <c r="G146" s="84"/>
      <c r="H146" s="84"/>
      <c r="I146" s="84"/>
      <c r="J146" s="84"/>
      <c r="K146" s="84"/>
      <c r="L146" s="24"/>
      <c r="M146" s="24"/>
    </row>
    <row r="147" spans="1:13" x14ac:dyDescent="0.25">
      <c r="A147" s="84"/>
      <c r="B147" s="84"/>
      <c r="C147" s="84"/>
      <c r="D147" s="84"/>
      <c r="E147" s="84"/>
      <c r="F147" s="24"/>
      <c r="G147" s="84"/>
      <c r="H147" s="84"/>
      <c r="I147" s="84"/>
      <c r="J147" s="84"/>
      <c r="K147" s="84"/>
      <c r="L147" s="24"/>
      <c r="M147" s="24"/>
    </row>
    <row r="148" spans="1:13" x14ac:dyDescent="0.25">
      <c r="A148" s="84"/>
      <c r="B148" s="84"/>
      <c r="C148" s="84"/>
      <c r="D148" s="84"/>
      <c r="E148" s="84"/>
      <c r="F148" s="24"/>
      <c r="G148" s="84"/>
      <c r="H148" s="84"/>
      <c r="I148" s="84"/>
      <c r="J148" s="84"/>
      <c r="K148" s="84"/>
      <c r="L148" s="24"/>
      <c r="M148" s="24"/>
    </row>
    <row r="149" spans="1:13" x14ac:dyDescent="0.25">
      <c r="A149" s="84"/>
      <c r="B149" s="84"/>
      <c r="C149" s="84"/>
      <c r="D149" s="84"/>
      <c r="E149" s="84"/>
      <c r="F149" s="24"/>
      <c r="G149" s="84"/>
      <c r="H149" s="84"/>
      <c r="I149" s="84"/>
      <c r="J149" s="84"/>
      <c r="K149" s="84"/>
      <c r="L149" s="24"/>
      <c r="M149" s="24"/>
    </row>
    <row r="150" spans="1:13" x14ac:dyDescent="0.25">
      <c r="A150" s="84"/>
      <c r="B150" s="84"/>
      <c r="C150" s="84"/>
      <c r="D150" s="84"/>
      <c r="E150" s="84"/>
      <c r="F150" s="24"/>
      <c r="G150" s="84"/>
      <c r="H150" s="84"/>
      <c r="I150" s="84"/>
      <c r="J150" s="84"/>
      <c r="K150" s="84"/>
      <c r="L150" s="24"/>
      <c r="M150" s="24"/>
    </row>
    <row r="151" spans="1:13" x14ac:dyDescent="0.25">
      <c r="A151" s="84"/>
      <c r="B151" s="84"/>
      <c r="C151" s="84"/>
      <c r="D151" s="84"/>
      <c r="E151" s="84"/>
      <c r="F151" s="24"/>
      <c r="G151" s="84"/>
      <c r="H151" s="84"/>
      <c r="I151" s="84"/>
      <c r="J151" s="84"/>
      <c r="K151" s="84"/>
      <c r="L151" s="13"/>
      <c r="M151" s="24"/>
    </row>
    <row r="152" spans="1:13" x14ac:dyDescent="0.25">
      <c r="A152" s="83"/>
      <c r="B152" s="83"/>
      <c r="C152" s="83"/>
      <c r="D152" s="83"/>
      <c r="E152" s="83"/>
      <c r="F152" s="13"/>
      <c r="G152" s="83"/>
      <c r="H152" s="83"/>
      <c r="I152" s="83"/>
      <c r="J152" s="83"/>
      <c r="K152" s="83"/>
      <c r="L152" s="13"/>
      <c r="M152" s="24"/>
    </row>
    <row r="153" spans="1:13" x14ac:dyDescent="0.25">
      <c r="A153" s="84"/>
      <c r="B153" s="84"/>
      <c r="C153" s="84"/>
      <c r="D153" s="84"/>
      <c r="E153" s="84"/>
      <c r="F153" s="24"/>
      <c r="G153" s="83"/>
      <c r="H153" s="83"/>
      <c r="I153" s="83"/>
      <c r="J153" s="83"/>
      <c r="K153" s="83"/>
      <c r="L153" s="13"/>
      <c r="M153" s="24"/>
    </row>
    <row r="154" spans="1:13" x14ac:dyDescent="0.25">
      <c r="A154" s="84"/>
      <c r="B154" s="84"/>
      <c r="C154" s="84"/>
      <c r="D154" s="84"/>
      <c r="E154" s="84"/>
      <c r="F154" s="24"/>
      <c r="G154" s="83"/>
      <c r="H154" s="83"/>
      <c r="I154" s="83"/>
      <c r="J154" s="83"/>
      <c r="K154" s="83"/>
      <c r="L154" s="13"/>
      <c r="M154" s="24"/>
    </row>
    <row r="155" spans="1:13" x14ac:dyDescent="0.25">
      <c r="A155" s="84"/>
      <c r="B155" s="84"/>
      <c r="C155" s="84"/>
      <c r="D155" s="84"/>
      <c r="E155" s="84"/>
      <c r="F155" s="24"/>
      <c r="G155" s="83"/>
      <c r="H155" s="83"/>
      <c r="I155" s="83"/>
      <c r="J155" s="83"/>
      <c r="K155" s="83"/>
      <c r="L155" s="13"/>
      <c r="M155" s="24"/>
    </row>
    <row r="156" spans="1:13" x14ac:dyDescent="0.25">
      <c r="A156" s="84"/>
      <c r="B156" s="84"/>
      <c r="C156" s="84"/>
      <c r="D156" s="84"/>
      <c r="E156" s="84"/>
      <c r="F156" s="24"/>
      <c r="G156" s="83"/>
      <c r="H156" s="83"/>
      <c r="I156" s="83"/>
      <c r="J156" s="83"/>
      <c r="K156" s="83"/>
      <c r="L156" s="13"/>
      <c r="M156" s="24"/>
    </row>
    <row r="157" spans="1:13" x14ac:dyDescent="0.25">
      <c r="A157" s="84"/>
      <c r="B157" s="84"/>
      <c r="C157" s="84"/>
      <c r="D157" s="84"/>
      <c r="E157" s="84"/>
      <c r="F157" s="24"/>
      <c r="G157" s="83"/>
      <c r="H157" s="83"/>
      <c r="I157" s="83"/>
      <c r="J157" s="83"/>
      <c r="K157" s="83"/>
      <c r="L157" s="13"/>
      <c r="M157" s="24"/>
    </row>
    <row r="158" spans="1:13" x14ac:dyDescent="0.25">
      <c r="A158" s="84"/>
      <c r="B158" s="84"/>
      <c r="C158" s="84"/>
      <c r="D158" s="84"/>
      <c r="E158" s="84"/>
      <c r="F158" s="24"/>
      <c r="G158" s="83"/>
      <c r="H158" s="83"/>
      <c r="I158" s="83"/>
      <c r="J158" s="83"/>
      <c r="K158" s="83"/>
      <c r="L158" s="13"/>
      <c r="M158" s="24"/>
    </row>
    <row r="159" spans="1:13" x14ac:dyDescent="0.25">
      <c r="A159" s="83"/>
      <c r="B159" s="83"/>
      <c r="C159" s="83"/>
      <c r="D159" s="83"/>
      <c r="E159" s="83"/>
      <c r="F159" s="24"/>
      <c r="G159" s="83"/>
      <c r="H159" s="83"/>
      <c r="I159" s="83"/>
      <c r="J159" s="83"/>
      <c r="K159" s="83"/>
      <c r="L159" s="13"/>
      <c r="M159" s="24"/>
    </row>
    <row r="160" spans="1:13" x14ac:dyDescent="0.25">
      <c r="A160" s="84"/>
      <c r="B160" s="84"/>
      <c r="C160" s="84"/>
      <c r="D160" s="84"/>
      <c r="E160" s="84"/>
      <c r="F160" s="24"/>
      <c r="G160" s="83"/>
      <c r="H160" s="83"/>
      <c r="I160" s="83"/>
      <c r="J160" s="83"/>
      <c r="K160" s="83"/>
      <c r="L160" s="13"/>
      <c r="M160" s="24"/>
    </row>
    <row r="161" spans="1:13" x14ac:dyDescent="0.25">
      <c r="A161" s="84"/>
      <c r="B161" s="84"/>
      <c r="C161" s="84"/>
      <c r="D161" s="84"/>
      <c r="E161" s="84"/>
      <c r="F161" s="24"/>
      <c r="G161" s="83"/>
      <c r="H161" s="83"/>
      <c r="I161" s="83"/>
      <c r="J161" s="83"/>
      <c r="K161" s="83"/>
      <c r="L161" s="13"/>
      <c r="M161" s="24"/>
    </row>
    <row r="162" spans="1:13" x14ac:dyDescent="0.25">
      <c r="A162" s="84"/>
      <c r="B162" s="84"/>
      <c r="C162" s="84"/>
      <c r="D162" s="84"/>
      <c r="E162" s="84"/>
      <c r="F162" s="24"/>
      <c r="G162" s="83"/>
      <c r="H162" s="83"/>
      <c r="I162" s="83"/>
      <c r="J162" s="83"/>
      <c r="K162" s="83"/>
      <c r="L162" s="13"/>
      <c r="M162" s="24"/>
    </row>
    <row r="163" spans="1:13" x14ac:dyDescent="0.25">
      <c r="A163" s="84"/>
      <c r="B163" s="84"/>
      <c r="C163" s="84"/>
      <c r="D163" s="84"/>
      <c r="E163" s="84"/>
      <c r="F163" s="24"/>
      <c r="G163" s="83"/>
      <c r="H163" s="83"/>
      <c r="I163" s="83"/>
      <c r="J163" s="83"/>
      <c r="K163" s="83"/>
      <c r="L163" s="13"/>
      <c r="M163" s="24"/>
    </row>
    <row r="164" spans="1:13" x14ac:dyDescent="0.25">
      <c r="A164" s="84"/>
      <c r="B164" s="84"/>
      <c r="C164" s="84"/>
      <c r="D164" s="84"/>
      <c r="E164" s="84"/>
      <c r="F164" s="24"/>
      <c r="G164" s="83"/>
      <c r="H164" s="83"/>
      <c r="I164" s="83"/>
      <c r="J164" s="83"/>
      <c r="K164" s="83"/>
      <c r="L164" s="13"/>
      <c r="M164" s="24"/>
    </row>
    <row r="165" spans="1:13" x14ac:dyDescent="0.25">
      <c r="A165" s="84"/>
      <c r="B165" s="84"/>
      <c r="C165" s="84"/>
      <c r="D165" s="84"/>
      <c r="E165" s="84"/>
      <c r="F165" s="24"/>
      <c r="G165" s="83"/>
      <c r="H165" s="83"/>
      <c r="I165" s="83"/>
      <c r="J165" s="83"/>
      <c r="K165" s="83"/>
      <c r="L165" s="13"/>
      <c r="M165" s="24"/>
    </row>
    <row r="166" spans="1:13" x14ac:dyDescent="0.25">
      <c r="A166" s="84"/>
      <c r="B166" s="84"/>
      <c r="C166" s="84"/>
      <c r="D166" s="84"/>
      <c r="E166" s="84"/>
      <c r="F166" s="24"/>
      <c r="G166" s="83"/>
      <c r="H166" s="83"/>
      <c r="I166" s="83"/>
      <c r="J166" s="83"/>
      <c r="K166" s="83"/>
      <c r="L166" s="13"/>
      <c r="M166" s="24"/>
    </row>
    <row r="167" spans="1:13" x14ac:dyDescent="0.25">
      <c r="A167" s="84"/>
      <c r="B167" s="84"/>
      <c r="C167" s="84"/>
      <c r="D167" s="84"/>
      <c r="E167" s="84"/>
      <c r="F167" s="24"/>
      <c r="G167" s="83"/>
      <c r="H167" s="83"/>
      <c r="I167" s="83"/>
      <c r="J167" s="83"/>
      <c r="K167" s="83"/>
      <c r="L167" s="13"/>
      <c r="M167" s="24"/>
    </row>
    <row r="168" spans="1:13" x14ac:dyDescent="0.25">
      <c r="A168" s="88"/>
      <c r="B168" s="88"/>
      <c r="C168" s="88"/>
      <c r="D168" s="88"/>
      <c r="E168" s="88"/>
      <c r="F168" s="24"/>
      <c r="G168" s="88"/>
      <c r="H168" s="88"/>
      <c r="I168" s="88"/>
      <c r="J168" s="88"/>
      <c r="K168" s="88"/>
      <c r="L168" s="24"/>
      <c r="M168" s="24"/>
    </row>
    <row r="169" spans="1:13" x14ac:dyDescent="0.25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</row>
    <row r="170" spans="1:13" x14ac:dyDescent="0.25">
      <c r="A170" s="12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</row>
    <row r="171" spans="1:13" x14ac:dyDescent="0.25">
      <c r="A171" s="12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</row>
    <row r="172" spans="1:13" x14ac:dyDescent="0.25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</row>
    <row r="173" spans="1:13" x14ac:dyDescent="0.25">
      <c r="A173" s="88"/>
      <c r="B173" s="88"/>
      <c r="C173" s="88"/>
      <c r="D173" s="88"/>
      <c r="E173" s="88"/>
      <c r="F173" s="14"/>
      <c r="G173" s="14"/>
      <c r="H173" s="14"/>
      <c r="I173" s="14"/>
      <c r="J173" s="14"/>
      <c r="K173" s="14"/>
      <c r="L173" s="14"/>
      <c r="M173" s="24"/>
    </row>
    <row r="174" spans="1:13" x14ac:dyDescent="0.25">
      <c r="A174" s="84"/>
      <c r="B174" s="84"/>
      <c r="C174" s="84"/>
      <c r="D174" s="84"/>
      <c r="E174" s="84"/>
      <c r="F174" s="24"/>
      <c r="G174" s="24"/>
      <c r="H174" s="24"/>
      <c r="I174" s="24"/>
      <c r="J174" s="23"/>
      <c r="K174" s="23"/>
      <c r="L174" s="23"/>
      <c r="M174" s="24"/>
    </row>
    <row r="175" spans="1:13" x14ac:dyDescent="0.25">
      <c r="A175" s="83"/>
      <c r="B175" s="83"/>
      <c r="C175" s="83"/>
      <c r="D175" s="83"/>
      <c r="E175" s="83"/>
      <c r="F175" s="24"/>
      <c r="G175" s="24"/>
      <c r="H175" s="24"/>
      <c r="I175" s="24"/>
      <c r="J175" s="23"/>
      <c r="K175" s="23"/>
      <c r="L175" s="23"/>
      <c r="M175" s="24"/>
    </row>
    <row r="176" spans="1:13" x14ac:dyDescent="0.25">
      <c r="A176" s="84"/>
      <c r="B176" s="84"/>
      <c r="C176" s="84"/>
      <c r="D176" s="84"/>
      <c r="E176" s="84"/>
      <c r="F176" s="24"/>
      <c r="G176" s="24"/>
      <c r="H176" s="24"/>
      <c r="I176" s="24"/>
      <c r="J176" s="23"/>
      <c r="K176" s="23"/>
      <c r="L176" s="23"/>
      <c r="M176" s="24"/>
    </row>
    <row r="177" spans="1:13" x14ac:dyDescent="0.25">
      <c r="A177" s="84"/>
      <c r="B177" s="84"/>
      <c r="C177" s="84"/>
      <c r="D177" s="84"/>
      <c r="E177" s="84"/>
      <c r="F177" s="24"/>
      <c r="G177" s="24"/>
      <c r="H177" s="24"/>
      <c r="I177" s="24"/>
      <c r="J177" s="23"/>
      <c r="K177" s="23"/>
      <c r="L177" s="23"/>
      <c r="M177" s="24"/>
    </row>
    <row r="178" spans="1:13" x14ac:dyDescent="0.25">
      <c r="A178" s="84"/>
      <c r="B178" s="84"/>
      <c r="C178" s="84"/>
      <c r="D178" s="84"/>
      <c r="E178" s="84"/>
      <c r="F178" s="24"/>
      <c r="G178" s="24"/>
      <c r="H178" s="24"/>
      <c r="I178" s="24"/>
      <c r="J178" s="23"/>
      <c r="K178" s="23"/>
      <c r="L178" s="23"/>
      <c r="M178" s="24"/>
    </row>
    <row r="179" spans="1:13" x14ac:dyDescent="0.25">
      <c r="A179" s="84"/>
      <c r="B179" s="84"/>
      <c r="C179" s="84"/>
      <c r="D179" s="84"/>
      <c r="E179" s="84"/>
      <c r="F179" s="24"/>
      <c r="G179" s="24"/>
      <c r="H179" s="24"/>
      <c r="I179" s="24"/>
      <c r="J179" s="23"/>
      <c r="K179" s="23"/>
      <c r="L179" s="23"/>
      <c r="M179" s="24"/>
    </row>
    <row r="180" spans="1:13" x14ac:dyDescent="0.25">
      <c r="A180" s="84"/>
      <c r="B180" s="84"/>
      <c r="C180" s="84"/>
      <c r="D180" s="84"/>
      <c r="E180" s="84"/>
      <c r="F180" s="24"/>
      <c r="G180" s="24"/>
      <c r="H180" s="24"/>
      <c r="I180" s="24"/>
      <c r="J180" s="23"/>
      <c r="K180" s="23"/>
      <c r="L180" s="23"/>
      <c r="M180" s="24"/>
    </row>
    <row r="181" spans="1:13" x14ac:dyDescent="0.25">
      <c r="A181" s="83"/>
      <c r="B181" s="83"/>
      <c r="C181" s="83"/>
      <c r="D181" s="83"/>
      <c r="E181" s="83"/>
      <c r="F181" s="19"/>
      <c r="G181" s="13"/>
      <c r="H181" s="24"/>
      <c r="I181" s="24"/>
      <c r="J181" s="23"/>
      <c r="K181" s="23"/>
      <c r="L181" s="23"/>
      <c r="M181" s="24"/>
    </row>
    <row r="182" spans="1:13" x14ac:dyDescent="0.25">
      <c r="A182" s="84"/>
      <c r="B182" s="84"/>
      <c r="C182" s="84"/>
      <c r="D182" s="84"/>
      <c r="E182" s="84"/>
      <c r="F182" s="24"/>
      <c r="G182" s="24"/>
      <c r="H182" s="24"/>
      <c r="I182" s="24"/>
      <c r="J182" s="23"/>
      <c r="K182" s="23"/>
      <c r="L182" s="23"/>
      <c r="M182" s="24"/>
    </row>
    <row r="183" spans="1:13" x14ac:dyDescent="0.25">
      <c r="A183" s="88"/>
      <c r="B183" s="88"/>
      <c r="C183" s="88"/>
      <c r="D183" s="88"/>
      <c r="E183" s="88"/>
      <c r="F183" s="24"/>
      <c r="G183" s="24"/>
      <c r="H183" s="24"/>
      <c r="I183" s="24"/>
      <c r="J183" s="23"/>
      <c r="K183" s="24"/>
      <c r="L183" s="23"/>
      <c r="M183" s="24"/>
    </row>
    <row r="184" spans="1:13" x14ac:dyDescent="0.25">
      <c r="A184" s="84"/>
      <c r="B184" s="84"/>
      <c r="C184" s="84"/>
      <c r="D184" s="84"/>
      <c r="E184" s="84"/>
      <c r="F184" s="84"/>
      <c r="G184" s="84"/>
      <c r="H184" s="84"/>
      <c r="I184" s="84"/>
      <c r="J184" s="84"/>
      <c r="K184" s="84"/>
      <c r="L184" s="84"/>
      <c r="M184" s="24"/>
    </row>
    <row r="185" spans="1:13" x14ac:dyDescent="0.25">
      <c r="A185" s="86"/>
      <c r="B185" s="86"/>
      <c r="C185" s="86"/>
      <c r="D185" s="86"/>
      <c r="E185" s="86"/>
      <c r="F185" s="86"/>
      <c r="G185" s="86"/>
      <c r="H185" s="86"/>
      <c r="I185" s="86"/>
      <c r="J185" s="86"/>
      <c r="K185" s="86"/>
      <c r="L185" s="86"/>
      <c r="M185" s="24"/>
    </row>
    <row r="186" spans="1:13" x14ac:dyDescent="0.25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</row>
    <row r="187" spans="1:13" x14ac:dyDescent="0.25">
      <c r="A187" s="87"/>
      <c r="B187" s="87"/>
      <c r="C187" s="87"/>
      <c r="D187" s="87"/>
      <c r="E187" s="87"/>
      <c r="F187" s="14"/>
      <c r="G187" s="14"/>
      <c r="H187" s="14"/>
      <c r="I187" s="14"/>
      <c r="J187" s="14"/>
      <c r="K187" s="14"/>
      <c r="L187" s="21"/>
      <c r="M187" s="24"/>
    </row>
    <row r="188" spans="1:13" x14ac:dyDescent="0.25">
      <c r="A188" s="84"/>
      <c r="B188" s="84"/>
      <c r="C188" s="84"/>
      <c r="D188" s="84"/>
      <c r="E188" s="84"/>
      <c r="F188" s="24"/>
      <c r="G188" s="24"/>
      <c r="H188" s="24"/>
      <c r="I188" s="15"/>
      <c r="J188" s="24"/>
      <c r="K188" s="23"/>
      <c r="L188" s="23"/>
      <c r="M188" s="24"/>
    </row>
    <row r="189" spans="1:13" x14ac:dyDescent="0.25">
      <c r="A189" s="84"/>
      <c r="B189" s="84"/>
      <c r="C189" s="84"/>
      <c r="D189" s="84"/>
      <c r="E189" s="84"/>
      <c r="F189" s="24"/>
      <c r="G189" s="24"/>
      <c r="H189" s="24"/>
      <c r="I189" s="15"/>
      <c r="J189" s="24"/>
      <c r="K189" s="23"/>
      <c r="L189" s="23"/>
      <c r="M189" s="24"/>
    </row>
    <row r="190" spans="1:13" x14ac:dyDescent="0.25">
      <c r="A190" s="84"/>
      <c r="B190" s="84"/>
      <c r="C190" s="84"/>
      <c r="D190" s="84"/>
      <c r="E190" s="84"/>
      <c r="F190" s="24"/>
      <c r="G190" s="24"/>
      <c r="H190" s="24"/>
      <c r="I190" s="15"/>
      <c r="J190" s="24"/>
      <c r="K190" s="23"/>
      <c r="L190" s="23"/>
      <c r="M190" s="24"/>
    </row>
    <row r="191" spans="1:13" x14ac:dyDescent="0.25">
      <c r="A191" s="83"/>
      <c r="B191" s="83"/>
      <c r="C191" s="83"/>
      <c r="D191" s="83"/>
      <c r="E191" s="83"/>
      <c r="F191" s="24"/>
      <c r="G191" s="24"/>
      <c r="H191" s="24"/>
      <c r="I191" s="15"/>
      <c r="J191" s="24"/>
      <c r="K191" s="23"/>
      <c r="L191" s="23"/>
      <c r="M191" s="24"/>
    </row>
    <row r="192" spans="1:13" x14ac:dyDescent="0.25">
      <c r="A192" s="84"/>
      <c r="B192" s="84"/>
      <c r="C192" s="84"/>
      <c r="D192" s="84"/>
      <c r="E192" s="84"/>
      <c r="F192" s="24"/>
      <c r="G192" s="24"/>
      <c r="H192" s="24"/>
      <c r="I192" s="15"/>
      <c r="J192" s="24"/>
      <c r="K192" s="23"/>
      <c r="L192" s="23"/>
      <c r="M192" s="24"/>
    </row>
    <row r="193" spans="1:13" x14ac:dyDescent="0.25">
      <c r="A193" s="84"/>
      <c r="B193" s="84"/>
      <c r="C193" s="84"/>
      <c r="D193" s="84"/>
      <c r="E193" s="84"/>
      <c r="F193" s="24"/>
      <c r="G193" s="24"/>
      <c r="H193" s="24"/>
      <c r="I193" s="15"/>
      <c r="J193" s="24"/>
      <c r="K193" s="23"/>
      <c r="L193" s="23"/>
      <c r="M193" s="24"/>
    </row>
    <row r="194" spans="1:13" x14ac:dyDescent="0.25">
      <c r="A194" s="84"/>
      <c r="B194" s="84"/>
      <c r="C194" s="84"/>
      <c r="D194" s="84"/>
      <c r="E194" s="84"/>
      <c r="F194" s="24"/>
      <c r="G194" s="24"/>
      <c r="H194" s="24"/>
      <c r="I194" s="15"/>
      <c r="J194" s="24"/>
      <c r="K194" s="23"/>
      <c r="L194" s="23"/>
      <c r="M194" s="24"/>
    </row>
    <row r="195" spans="1:13" x14ac:dyDescent="0.25">
      <c r="A195" s="84"/>
      <c r="B195" s="84"/>
      <c r="C195" s="84"/>
      <c r="D195" s="84"/>
      <c r="E195" s="84"/>
      <c r="F195" s="24"/>
      <c r="G195" s="24"/>
      <c r="H195" s="24"/>
      <c r="I195" s="15"/>
      <c r="J195" s="24"/>
      <c r="K195" s="23"/>
      <c r="L195" s="23"/>
      <c r="M195" s="24"/>
    </row>
    <row r="196" spans="1:13" x14ac:dyDescent="0.25">
      <c r="A196" s="84"/>
      <c r="B196" s="84"/>
      <c r="C196" s="84"/>
      <c r="D196" s="84"/>
      <c r="E196" s="84"/>
      <c r="F196" s="24"/>
      <c r="G196" s="24"/>
      <c r="H196" s="24"/>
      <c r="I196" s="15"/>
      <c r="J196" s="24"/>
      <c r="K196" s="23"/>
      <c r="L196" s="23"/>
      <c r="M196" s="24"/>
    </row>
    <row r="197" spans="1:13" x14ac:dyDescent="0.25">
      <c r="A197" s="84"/>
      <c r="B197" s="84"/>
      <c r="C197" s="84"/>
      <c r="D197" s="84"/>
      <c r="E197" s="84"/>
      <c r="F197" s="24"/>
      <c r="G197" s="24"/>
      <c r="H197" s="24"/>
      <c r="I197" s="15"/>
      <c r="J197" s="24"/>
      <c r="K197" s="23"/>
      <c r="L197" s="23"/>
      <c r="M197" s="24"/>
    </row>
    <row r="198" spans="1:13" x14ac:dyDescent="0.25">
      <c r="A198" s="84"/>
      <c r="B198" s="84"/>
      <c r="C198" s="84"/>
      <c r="D198" s="84"/>
      <c r="E198" s="84"/>
      <c r="F198" s="24"/>
      <c r="G198" s="24"/>
      <c r="H198" s="24"/>
      <c r="I198" s="15"/>
      <c r="J198" s="24"/>
      <c r="K198" s="23"/>
      <c r="L198" s="23"/>
      <c r="M198" s="24"/>
    </row>
    <row r="199" spans="1:13" x14ac:dyDescent="0.25">
      <c r="A199" s="84"/>
      <c r="B199" s="84"/>
      <c r="C199" s="84"/>
      <c r="D199" s="84"/>
      <c r="E199" s="84"/>
      <c r="F199" s="24"/>
      <c r="G199" s="24"/>
      <c r="H199" s="24"/>
      <c r="I199" s="15"/>
      <c r="J199" s="24"/>
      <c r="K199" s="23"/>
      <c r="L199" s="23"/>
      <c r="M199" s="24"/>
    </row>
    <row r="200" spans="1:13" x14ac:dyDescent="0.25">
      <c r="A200" s="84"/>
      <c r="B200" s="84"/>
      <c r="C200" s="84"/>
      <c r="D200" s="84"/>
      <c r="E200" s="84"/>
      <c r="F200" s="24"/>
      <c r="G200" s="24"/>
      <c r="H200" s="24"/>
      <c r="I200" s="15"/>
      <c r="J200" s="24"/>
      <c r="K200" s="23"/>
      <c r="L200" s="23"/>
      <c r="M200" s="24"/>
    </row>
    <row r="201" spans="1:13" x14ac:dyDescent="0.25">
      <c r="A201" s="84"/>
      <c r="B201" s="84"/>
      <c r="C201" s="84"/>
      <c r="D201" s="84"/>
      <c r="E201" s="84"/>
      <c r="F201" s="24"/>
      <c r="G201" s="24"/>
      <c r="H201" s="24"/>
      <c r="I201" s="15"/>
      <c r="J201" s="24"/>
      <c r="K201" s="23"/>
      <c r="L201" s="23"/>
      <c r="M201" s="24"/>
    </row>
    <row r="202" spans="1:13" x14ac:dyDescent="0.25">
      <c r="A202" s="84"/>
      <c r="B202" s="84"/>
      <c r="C202" s="84"/>
      <c r="D202" s="84"/>
      <c r="E202" s="84"/>
      <c r="F202" s="24"/>
      <c r="G202" s="24"/>
      <c r="H202" s="24"/>
      <c r="I202" s="15"/>
      <c r="J202" s="24"/>
      <c r="K202" s="23"/>
      <c r="L202" s="23"/>
      <c r="M202" s="24"/>
    </row>
    <row r="203" spans="1:13" x14ac:dyDescent="0.25">
      <c r="A203" s="84"/>
      <c r="B203" s="84"/>
      <c r="C203" s="84"/>
      <c r="D203" s="84"/>
      <c r="E203" s="84"/>
      <c r="F203" s="24"/>
      <c r="G203" s="24"/>
      <c r="H203" s="24"/>
      <c r="I203" s="15"/>
      <c r="J203" s="24"/>
      <c r="K203" s="23"/>
      <c r="L203" s="23"/>
      <c r="M203" s="24"/>
    </row>
    <row r="204" spans="1:13" x14ac:dyDescent="0.25">
      <c r="A204" s="84"/>
      <c r="B204" s="84"/>
      <c r="C204" s="84"/>
      <c r="D204" s="84"/>
      <c r="E204" s="84"/>
      <c r="F204" s="24"/>
      <c r="G204" s="24"/>
      <c r="H204" s="24"/>
      <c r="I204" s="15"/>
      <c r="J204" s="24"/>
      <c r="K204" s="23"/>
      <c r="L204" s="23"/>
      <c r="M204" s="24"/>
    </row>
    <row r="205" spans="1:13" x14ac:dyDescent="0.25">
      <c r="A205" s="84"/>
      <c r="B205" s="84"/>
      <c r="C205" s="84"/>
      <c r="D205" s="84"/>
      <c r="E205" s="84"/>
      <c r="F205" s="24"/>
      <c r="G205" s="24"/>
      <c r="H205" s="24"/>
      <c r="I205" s="15"/>
      <c r="J205" s="24"/>
      <c r="K205" s="23"/>
      <c r="L205" s="23"/>
      <c r="M205" s="24"/>
    </row>
    <row r="206" spans="1:13" x14ac:dyDescent="0.25">
      <c r="A206" s="83"/>
      <c r="B206" s="83"/>
      <c r="C206" s="83"/>
      <c r="D206" s="83"/>
      <c r="E206" s="83"/>
      <c r="F206" s="24"/>
      <c r="G206" s="24"/>
      <c r="H206" s="24"/>
      <c r="I206" s="15"/>
      <c r="J206" s="24"/>
      <c r="K206" s="23"/>
      <c r="L206" s="23"/>
      <c r="M206" s="24"/>
    </row>
    <row r="207" spans="1:13" x14ac:dyDescent="0.25">
      <c r="A207" s="84"/>
      <c r="B207" s="84"/>
      <c r="C207" s="84"/>
      <c r="D207" s="84"/>
      <c r="E207" s="84"/>
      <c r="F207" s="24"/>
      <c r="G207" s="24"/>
      <c r="H207" s="24"/>
      <c r="I207" s="15"/>
      <c r="J207" s="24"/>
      <c r="K207" s="23"/>
      <c r="L207" s="23"/>
      <c r="M207" s="24"/>
    </row>
    <row r="208" spans="1:13" x14ac:dyDescent="0.25">
      <c r="A208" s="84"/>
      <c r="B208" s="84"/>
      <c r="C208" s="84"/>
      <c r="D208" s="84"/>
      <c r="E208" s="84"/>
      <c r="F208" s="24"/>
      <c r="G208" s="24"/>
      <c r="H208" s="24"/>
      <c r="I208" s="15"/>
      <c r="J208" s="24"/>
      <c r="K208" s="23"/>
      <c r="L208" s="23"/>
      <c r="M208" s="24"/>
    </row>
    <row r="209" spans="1:13" x14ac:dyDescent="0.25">
      <c r="A209" s="84"/>
      <c r="B209" s="84"/>
      <c r="C209" s="84"/>
      <c r="D209" s="84"/>
      <c r="E209" s="84"/>
      <c r="F209" s="24"/>
      <c r="G209" s="24"/>
      <c r="H209" s="24"/>
      <c r="I209" s="15"/>
      <c r="J209" s="24"/>
      <c r="K209" s="23"/>
      <c r="L209" s="23"/>
      <c r="M209" s="24"/>
    </row>
    <row r="210" spans="1:13" x14ac:dyDescent="0.25">
      <c r="A210" s="84"/>
      <c r="B210" s="84"/>
      <c r="C210" s="84"/>
      <c r="D210" s="84"/>
      <c r="E210" s="84"/>
      <c r="F210" s="24"/>
      <c r="G210" s="24"/>
      <c r="H210" s="24"/>
      <c r="I210" s="15"/>
      <c r="J210" s="24"/>
      <c r="K210" s="23"/>
      <c r="L210" s="23"/>
      <c r="M210" s="24"/>
    </row>
    <row r="211" spans="1:13" x14ac:dyDescent="0.25">
      <c r="A211" s="84"/>
      <c r="B211" s="84"/>
      <c r="C211" s="84"/>
      <c r="D211" s="84"/>
      <c r="E211" s="84"/>
      <c r="F211" s="24"/>
      <c r="G211" s="24"/>
      <c r="H211" s="24"/>
      <c r="I211" s="15"/>
      <c r="J211" s="24"/>
      <c r="K211" s="23"/>
      <c r="L211" s="23"/>
      <c r="M211" s="24"/>
    </row>
    <row r="212" spans="1:13" x14ac:dyDescent="0.25">
      <c r="A212" s="84"/>
      <c r="B212" s="84"/>
      <c r="C212" s="84"/>
      <c r="D212" s="84"/>
      <c r="E212" s="84"/>
      <c r="F212" s="24"/>
      <c r="G212" s="24"/>
      <c r="H212" s="24"/>
      <c r="I212" s="15"/>
      <c r="J212" s="24"/>
      <c r="K212" s="23"/>
      <c r="L212" s="23"/>
      <c r="M212" s="24"/>
    </row>
    <row r="213" spans="1:13" x14ac:dyDescent="0.25">
      <c r="A213" s="84"/>
      <c r="B213" s="84"/>
      <c r="C213" s="84"/>
      <c r="D213" s="84"/>
      <c r="E213" s="84"/>
      <c r="F213" s="24"/>
      <c r="G213" s="24"/>
      <c r="H213" s="24"/>
      <c r="I213" s="15"/>
      <c r="J213" s="24"/>
      <c r="K213" s="23"/>
      <c r="L213" s="23"/>
      <c r="M213" s="24"/>
    </row>
    <row r="214" spans="1:13" x14ac:dyDescent="0.25">
      <c r="A214" s="84"/>
      <c r="B214" s="84"/>
      <c r="C214" s="84"/>
      <c r="D214" s="84"/>
      <c r="E214" s="84"/>
      <c r="F214" s="24"/>
      <c r="G214" s="24"/>
      <c r="H214" s="24"/>
      <c r="I214" s="15"/>
      <c r="J214" s="24"/>
      <c r="K214" s="23"/>
      <c r="L214" s="23"/>
      <c r="M214" s="24"/>
    </row>
    <row r="215" spans="1:13" x14ac:dyDescent="0.25">
      <c r="A215" s="84"/>
      <c r="B215" s="84"/>
      <c r="C215" s="84"/>
      <c r="D215" s="84"/>
      <c r="E215" s="84"/>
      <c r="F215" s="24"/>
      <c r="G215" s="24"/>
      <c r="H215" s="24"/>
      <c r="I215" s="15"/>
      <c r="J215" s="24"/>
      <c r="K215" s="23"/>
      <c r="L215" s="23"/>
      <c r="M215" s="24"/>
    </row>
    <row r="216" spans="1:13" x14ac:dyDescent="0.25">
      <c r="A216" s="84"/>
      <c r="B216" s="84"/>
      <c r="C216" s="84"/>
      <c r="D216" s="84"/>
      <c r="E216" s="84"/>
      <c r="F216" s="24"/>
      <c r="G216" s="24"/>
      <c r="H216" s="24"/>
      <c r="I216" s="15"/>
      <c r="J216" s="24"/>
      <c r="K216" s="23"/>
      <c r="L216" s="23"/>
      <c r="M216" s="24"/>
    </row>
    <row r="217" spans="1:13" x14ac:dyDescent="0.25">
      <c r="A217" s="84"/>
      <c r="B217" s="84"/>
      <c r="C217" s="84"/>
      <c r="D217" s="84"/>
      <c r="E217" s="84"/>
      <c r="F217" s="24"/>
      <c r="G217" s="24"/>
      <c r="H217" s="24"/>
      <c r="I217" s="15"/>
      <c r="J217" s="24"/>
      <c r="K217" s="23"/>
      <c r="L217" s="23"/>
      <c r="M217" s="24"/>
    </row>
    <row r="218" spans="1:13" x14ac:dyDescent="0.25">
      <c r="A218" s="85"/>
      <c r="B218" s="85"/>
      <c r="C218" s="85"/>
      <c r="D218" s="85"/>
      <c r="E218" s="85"/>
      <c r="F218" s="85"/>
      <c r="G218" s="85"/>
      <c r="H218" s="85"/>
      <c r="I218" s="85"/>
      <c r="J218" s="85"/>
      <c r="K218" s="85"/>
      <c r="L218" s="23"/>
      <c r="M218" s="24"/>
    </row>
    <row r="219" spans="1:13" x14ac:dyDescent="0.25">
      <c r="A219" s="24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</row>
    <row r="220" spans="1:13" x14ac:dyDescent="0.25">
      <c r="A220" s="86"/>
      <c r="B220" s="86"/>
      <c r="C220" s="86"/>
      <c r="D220" s="86"/>
      <c r="E220" s="86"/>
      <c r="F220" s="86"/>
      <c r="G220" s="86"/>
      <c r="H220" s="86"/>
      <c r="I220" s="86"/>
      <c r="J220" s="86"/>
      <c r="K220" s="86"/>
      <c r="L220" s="86"/>
      <c r="M220" s="24"/>
    </row>
    <row r="221" spans="1:13" x14ac:dyDescent="0.25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4"/>
    </row>
    <row r="222" spans="1:13" ht="15" customHeight="1" x14ac:dyDescent="0.25">
      <c r="A222" s="89"/>
      <c r="B222" s="89"/>
      <c r="C222" s="89"/>
      <c r="D222" s="89"/>
      <c r="E222" s="89"/>
      <c r="F222" s="89"/>
      <c r="G222" s="89"/>
      <c r="H222" s="89"/>
      <c r="I222" s="89"/>
      <c r="J222" s="89"/>
      <c r="K222" s="89"/>
      <c r="L222" s="16"/>
      <c r="M222" s="24"/>
    </row>
    <row r="223" spans="1:13" x14ac:dyDescent="0.25">
      <c r="A223" s="24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</row>
    <row r="224" spans="1:13" x14ac:dyDescent="0.25">
      <c r="A224" s="88"/>
      <c r="B224" s="88"/>
      <c r="C224" s="88"/>
      <c r="D224" s="88"/>
      <c r="E224" s="88"/>
      <c r="F224" s="14"/>
      <c r="G224" s="14"/>
      <c r="H224" s="14"/>
      <c r="I224" s="14"/>
      <c r="J224" s="14"/>
      <c r="K224" s="14"/>
      <c r="L224" s="14"/>
      <c r="M224" s="24"/>
    </row>
    <row r="225" spans="1:13" x14ac:dyDescent="0.25">
      <c r="A225" s="84"/>
      <c r="B225" s="84"/>
      <c r="C225" s="84"/>
      <c r="D225" s="84"/>
      <c r="E225" s="84"/>
      <c r="F225" s="24"/>
      <c r="G225" s="24"/>
      <c r="H225" s="23"/>
      <c r="I225" s="23"/>
      <c r="J225" s="17"/>
      <c r="K225" s="24"/>
      <c r="L225" s="23"/>
      <c r="M225" s="24"/>
    </row>
    <row r="226" spans="1:13" x14ac:dyDescent="0.25">
      <c r="A226" s="84"/>
      <c r="B226" s="84"/>
      <c r="C226" s="84"/>
      <c r="D226" s="84"/>
      <c r="E226" s="84"/>
      <c r="F226" s="24"/>
      <c r="G226" s="24"/>
      <c r="H226" s="23"/>
      <c r="I226" s="23"/>
      <c r="J226" s="17"/>
      <c r="K226" s="24"/>
      <c r="L226" s="23"/>
      <c r="M226" s="24"/>
    </row>
    <row r="227" spans="1:13" x14ac:dyDescent="0.25">
      <c r="A227" s="84"/>
      <c r="B227" s="84"/>
      <c r="C227" s="84"/>
      <c r="D227" s="84"/>
      <c r="E227" s="84"/>
      <c r="F227" s="24"/>
      <c r="G227" s="24"/>
      <c r="H227" s="23"/>
      <c r="I227" s="23"/>
      <c r="J227" s="17"/>
      <c r="K227" s="24"/>
      <c r="L227" s="23"/>
      <c r="M227" s="24"/>
    </row>
    <row r="228" spans="1:13" x14ac:dyDescent="0.25">
      <c r="A228" s="84"/>
      <c r="B228" s="84"/>
      <c r="C228" s="84"/>
      <c r="D228" s="84"/>
      <c r="E228" s="84"/>
      <c r="F228" s="24"/>
      <c r="G228" s="24"/>
      <c r="H228" s="23"/>
      <c r="I228" s="23"/>
      <c r="J228" s="17"/>
      <c r="K228" s="24"/>
      <c r="L228" s="23"/>
      <c r="M228" s="24"/>
    </row>
    <row r="229" spans="1:13" x14ac:dyDescent="0.25">
      <c r="A229" s="85"/>
      <c r="B229" s="85"/>
      <c r="C229" s="85"/>
      <c r="D229" s="85"/>
      <c r="E229" s="85"/>
      <c r="F229" s="85"/>
      <c r="G229" s="85"/>
      <c r="H229" s="85"/>
      <c r="I229" s="85"/>
      <c r="J229" s="85"/>
      <c r="K229" s="85"/>
      <c r="L229" s="23"/>
      <c r="M229" s="24"/>
    </row>
    <row r="230" spans="1:13" x14ac:dyDescent="0.25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</row>
    <row r="231" spans="1:13" x14ac:dyDescent="0.25">
      <c r="A231" s="86"/>
      <c r="B231" s="86"/>
      <c r="C231" s="86"/>
      <c r="D231" s="86"/>
      <c r="E231" s="86"/>
      <c r="F231" s="86"/>
      <c r="G231" s="86"/>
      <c r="H231" s="86"/>
      <c r="I231" s="86"/>
      <c r="J231" s="86"/>
      <c r="K231" s="86"/>
      <c r="L231" s="86"/>
      <c r="M231" s="24"/>
    </row>
    <row r="232" spans="1:13" x14ac:dyDescent="0.25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</row>
    <row r="233" spans="1:13" x14ac:dyDescent="0.25">
      <c r="A233" s="88"/>
      <c r="B233" s="88"/>
      <c r="C233" s="88"/>
      <c r="D233" s="88"/>
      <c r="E233" s="88"/>
      <c r="F233" s="14"/>
      <c r="G233" s="14"/>
      <c r="H233" s="14"/>
      <c r="I233" s="14"/>
      <c r="J233" s="14"/>
      <c r="K233" s="14"/>
      <c r="L233" s="14"/>
      <c r="M233" s="24"/>
    </row>
    <row r="234" spans="1:13" x14ac:dyDescent="0.25">
      <c r="A234" s="84"/>
      <c r="B234" s="84"/>
      <c r="C234" s="84"/>
      <c r="D234" s="84"/>
      <c r="E234" s="84"/>
      <c r="F234" s="24"/>
      <c r="G234" s="24"/>
      <c r="H234" s="23"/>
      <c r="I234" s="23"/>
      <c r="J234" s="17"/>
      <c r="K234" s="24"/>
      <c r="L234" s="23"/>
      <c r="M234" s="24"/>
    </row>
    <row r="235" spans="1:13" x14ac:dyDescent="0.25">
      <c r="A235" s="84"/>
      <c r="B235" s="84"/>
      <c r="C235" s="84"/>
      <c r="D235" s="84"/>
      <c r="E235" s="84"/>
      <c r="F235" s="24"/>
      <c r="G235" s="24"/>
      <c r="H235" s="23"/>
      <c r="I235" s="23"/>
      <c r="J235" s="17"/>
      <c r="K235" s="24"/>
      <c r="L235" s="23"/>
      <c r="M235" s="24"/>
    </row>
    <row r="236" spans="1:13" x14ac:dyDescent="0.25">
      <c r="A236" s="84"/>
      <c r="B236" s="84"/>
      <c r="C236" s="84"/>
      <c r="D236" s="84"/>
      <c r="E236" s="84"/>
      <c r="F236" s="24"/>
      <c r="G236" s="24"/>
      <c r="H236" s="23"/>
      <c r="I236" s="23"/>
      <c r="J236" s="17"/>
      <c r="K236" s="24"/>
      <c r="L236" s="23"/>
      <c r="M236" s="24"/>
    </row>
    <row r="237" spans="1:13" x14ac:dyDescent="0.25">
      <c r="A237" s="85"/>
      <c r="B237" s="85"/>
      <c r="C237" s="85"/>
      <c r="D237" s="85"/>
      <c r="E237" s="85"/>
      <c r="F237" s="85"/>
      <c r="G237" s="85"/>
      <c r="H237" s="85"/>
      <c r="I237" s="85"/>
      <c r="J237" s="85"/>
      <c r="K237" s="85"/>
      <c r="L237" s="23"/>
      <c r="M237" s="24"/>
    </row>
    <row r="238" spans="1:13" x14ac:dyDescent="0.25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</row>
    <row r="239" spans="1:13" x14ac:dyDescent="0.25">
      <c r="A239" s="86"/>
      <c r="B239" s="86"/>
      <c r="C239" s="86"/>
      <c r="D239" s="86"/>
      <c r="E239" s="86"/>
      <c r="F239" s="86"/>
      <c r="G239" s="86"/>
      <c r="H239" s="86"/>
      <c r="I239" s="86"/>
      <c r="J239" s="86"/>
      <c r="K239" s="86"/>
      <c r="L239" s="86"/>
      <c r="M239" s="24"/>
    </row>
    <row r="240" spans="1:13" x14ac:dyDescent="0.25">
      <c r="A240" s="24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</row>
    <row r="241" spans="1:13" x14ac:dyDescent="0.25">
      <c r="A241" s="88"/>
      <c r="B241" s="88"/>
      <c r="C241" s="88"/>
      <c r="D241" s="88"/>
      <c r="E241" s="88"/>
      <c r="F241" s="14"/>
      <c r="G241" s="14"/>
      <c r="H241" s="14"/>
      <c r="I241" s="14"/>
      <c r="J241" s="14"/>
      <c r="K241" s="14"/>
      <c r="L241" s="14"/>
      <c r="M241" s="24"/>
    </row>
    <row r="242" spans="1:13" x14ac:dyDescent="0.25">
      <c r="A242" s="84"/>
      <c r="B242" s="84"/>
      <c r="C242" s="84"/>
      <c r="D242" s="84"/>
      <c r="E242" s="84"/>
      <c r="F242" s="14"/>
      <c r="G242" s="24"/>
      <c r="H242" s="23"/>
      <c r="I242" s="23"/>
      <c r="J242" s="24"/>
      <c r="K242" s="23"/>
      <c r="L242" s="23"/>
      <c r="M242" s="24"/>
    </row>
    <row r="243" spans="1:13" x14ac:dyDescent="0.25">
      <c r="A243" s="85"/>
      <c r="B243" s="85"/>
      <c r="C243" s="85"/>
      <c r="D243" s="85"/>
      <c r="E243" s="85"/>
      <c r="F243" s="85"/>
      <c r="G243" s="85"/>
      <c r="H243" s="85"/>
      <c r="I243" s="85"/>
      <c r="J243" s="85"/>
      <c r="K243" s="85"/>
      <c r="L243" s="23"/>
      <c r="M243" s="24"/>
    </row>
    <row r="244" spans="1:13" x14ac:dyDescent="0.25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</row>
    <row r="245" spans="1:13" x14ac:dyDescent="0.25">
      <c r="A245" s="88"/>
      <c r="B245" s="88"/>
      <c r="C245" s="88"/>
      <c r="D245" s="88"/>
      <c r="E245" s="88"/>
      <c r="F245" s="14"/>
      <c r="G245" s="14"/>
      <c r="H245" s="14"/>
      <c r="I245" s="14"/>
      <c r="J245" s="14"/>
      <c r="K245" s="14"/>
      <c r="L245" s="14"/>
      <c r="M245" s="14"/>
    </row>
    <row r="246" spans="1:13" x14ac:dyDescent="0.25">
      <c r="A246" s="88"/>
      <c r="B246" s="88"/>
      <c r="C246" s="88"/>
      <c r="D246" s="88"/>
      <c r="E246" s="88"/>
      <c r="F246" s="18"/>
      <c r="G246" s="24"/>
      <c r="H246" s="23"/>
      <c r="I246" s="23"/>
      <c r="J246" s="17"/>
      <c r="K246" s="24"/>
      <c r="L246" s="24"/>
      <c r="M246" s="23"/>
    </row>
    <row r="247" spans="1:13" x14ac:dyDescent="0.25">
      <c r="A247" s="85"/>
      <c r="B247" s="85"/>
      <c r="C247" s="85"/>
      <c r="D247" s="85"/>
      <c r="E247" s="85"/>
      <c r="F247" s="85"/>
      <c r="G247" s="85"/>
      <c r="H247" s="85"/>
      <c r="I247" s="85"/>
      <c r="J247" s="85"/>
      <c r="K247" s="85"/>
      <c r="L247" s="85"/>
      <c r="M247" s="23"/>
    </row>
    <row r="248" spans="1:13" x14ac:dyDescent="0.25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</row>
    <row r="249" spans="1:13" x14ac:dyDescent="0.25">
      <c r="A249" s="86"/>
      <c r="B249" s="86"/>
      <c r="C249" s="86"/>
      <c r="D249" s="86"/>
      <c r="E249" s="86"/>
      <c r="F249" s="86"/>
      <c r="G249" s="86"/>
      <c r="H249" s="86"/>
      <c r="I249" s="86"/>
      <c r="J249" s="86"/>
      <c r="K249" s="86"/>
      <c r="L249" s="86"/>
      <c r="M249" s="24"/>
    </row>
    <row r="250" spans="1:13" x14ac:dyDescent="0.25">
      <c r="A250" s="24"/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</row>
    <row r="251" spans="1:13" x14ac:dyDescent="0.25">
      <c r="A251" s="88"/>
      <c r="B251" s="88"/>
      <c r="C251" s="88"/>
      <c r="D251" s="88"/>
      <c r="E251" s="88"/>
      <c r="F251" s="14"/>
      <c r="G251" s="24"/>
      <c r="H251" s="14"/>
      <c r="I251" s="14"/>
      <c r="J251" s="14"/>
      <c r="K251" s="18"/>
      <c r="L251" s="14"/>
      <c r="M251" s="24"/>
    </row>
    <row r="252" spans="1:13" x14ac:dyDescent="0.25">
      <c r="A252" s="84"/>
      <c r="B252" s="84"/>
      <c r="C252" s="84"/>
      <c r="D252" s="84"/>
      <c r="E252" s="84"/>
      <c r="F252" s="19"/>
      <c r="G252" s="24"/>
      <c r="H252" s="23"/>
      <c r="I252" s="23"/>
      <c r="J252" s="17"/>
      <c r="K252" s="23"/>
      <c r="L252" s="23"/>
      <c r="M252" s="24"/>
    </row>
    <row r="253" spans="1:13" x14ac:dyDescent="0.25">
      <c r="A253" s="84"/>
      <c r="B253" s="84"/>
      <c r="C253" s="84"/>
      <c r="D253" s="84"/>
      <c r="E253" s="84"/>
      <c r="F253" s="19"/>
      <c r="G253" s="24"/>
      <c r="H253" s="23"/>
      <c r="I253" s="23"/>
      <c r="J253" s="17"/>
      <c r="K253" s="23"/>
      <c r="L253" s="23"/>
      <c r="M253" s="24"/>
    </row>
    <row r="254" spans="1:13" x14ac:dyDescent="0.25">
      <c r="A254" s="84"/>
      <c r="B254" s="84"/>
      <c r="C254" s="84"/>
      <c r="D254" s="84"/>
      <c r="E254" s="84"/>
      <c r="F254" s="23"/>
      <c r="G254" s="24"/>
      <c r="H254" s="23"/>
      <c r="I254" s="23"/>
      <c r="J254" s="17"/>
      <c r="K254" s="23"/>
      <c r="L254" s="23"/>
      <c r="M254" s="24"/>
    </row>
    <row r="255" spans="1:13" x14ac:dyDescent="0.25">
      <c r="A255" s="84"/>
      <c r="B255" s="84"/>
      <c r="C255" s="84"/>
      <c r="D255" s="84"/>
      <c r="E255" s="84"/>
      <c r="F255" s="19"/>
      <c r="G255" s="24"/>
      <c r="H255" s="23"/>
      <c r="I255" s="23"/>
      <c r="J255" s="17"/>
      <c r="K255" s="23"/>
      <c r="L255" s="23"/>
      <c r="M255" s="24"/>
    </row>
    <row r="256" spans="1:13" x14ac:dyDescent="0.25">
      <c r="A256" s="84"/>
      <c r="B256" s="84"/>
      <c r="C256" s="84"/>
      <c r="D256" s="84"/>
      <c r="E256" s="84"/>
      <c r="F256" s="19"/>
      <c r="G256" s="24"/>
      <c r="H256" s="23"/>
      <c r="I256" s="23"/>
      <c r="J256" s="17"/>
      <c r="K256" s="23"/>
      <c r="L256" s="23"/>
      <c r="M256" s="24"/>
    </row>
    <row r="257" spans="1:13" x14ac:dyDescent="0.25">
      <c r="A257" s="84"/>
      <c r="B257" s="84"/>
      <c r="C257" s="84"/>
      <c r="D257" s="84"/>
      <c r="E257" s="84"/>
      <c r="F257" s="19"/>
      <c r="G257" s="24"/>
      <c r="H257" s="23"/>
      <c r="I257" s="23"/>
      <c r="J257" s="17"/>
      <c r="K257" s="23"/>
      <c r="L257" s="23"/>
      <c r="M257" s="24"/>
    </row>
    <row r="258" spans="1:13" x14ac:dyDescent="0.25">
      <c r="A258" s="84"/>
      <c r="B258" s="84"/>
      <c r="C258" s="84"/>
      <c r="D258" s="84"/>
      <c r="E258" s="84"/>
      <c r="F258" s="19"/>
      <c r="G258" s="24"/>
      <c r="H258" s="23"/>
      <c r="I258" s="23"/>
      <c r="J258" s="17"/>
      <c r="K258" s="23"/>
      <c r="L258" s="23"/>
      <c r="M258" s="24"/>
    </row>
    <row r="259" spans="1:13" x14ac:dyDescent="0.25">
      <c r="A259" s="84"/>
      <c r="B259" s="84"/>
      <c r="C259" s="84"/>
      <c r="D259" s="84"/>
      <c r="E259" s="84"/>
      <c r="F259" s="19"/>
      <c r="G259" s="13"/>
      <c r="H259" s="23"/>
      <c r="I259" s="23"/>
      <c r="J259" s="17"/>
      <c r="K259" s="23"/>
      <c r="L259" s="23"/>
      <c r="M259" s="24"/>
    </row>
    <row r="260" spans="1:13" x14ac:dyDescent="0.25">
      <c r="A260" s="83"/>
      <c r="B260" s="83"/>
      <c r="C260" s="83"/>
      <c r="D260" s="83"/>
      <c r="E260" s="83"/>
      <c r="F260" s="19"/>
      <c r="G260" s="13"/>
      <c r="H260" s="23"/>
      <c r="I260" s="23"/>
      <c r="J260" s="17"/>
      <c r="K260" s="23"/>
      <c r="L260" s="23"/>
      <c r="M260" s="24"/>
    </row>
    <row r="261" spans="1:13" x14ac:dyDescent="0.25">
      <c r="A261" s="83"/>
      <c r="B261" s="83"/>
      <c r="C261" s="83"/>
      <c r="D261" s="83"/>
      <c r="E261" s="83"/>
      <c r="F261" s="19"/>
      <c r="G261" s="13"/>
      <c r="H261" s="23"/>
      <c r="I261" s="23"/>
      <c r="J261" s="17"/>
      <c r="K261" s="23"/>
      <c r="L261" s="23"/>
      <c r="M261" s="24"/>
    </row>
    <row r="262" spans="1:13" x14ac:dyDescent="0.25">
      <c r="A262" s="83"/>
      <c r="B262" s="83"/>
      <c r="C262" s="83"/>
      <c r="D262" s="83"/>
      <c r="E262" s="83"/>
      <c r="F262" s="19"/>
      <c r="G262" s="13"/>
      <c r="H262" s="23"/>
      <c r="I262" s="23"/>
      <c r="J262" s="17"/>
      <c r="K262" s="23"/>
      <c r="L262" s="23"/>
      <c r="M262" s="24"/>
    </row>
    <row r="263" spans="1:13" x14ac:dyDescent="0.25">
      <c r="A263" s="83"/>
      <c r="B263" s="83"/>
      <c r="C263" s="83"/>
      <c r="D263" s="83"/>
      <c r="E263" s="83"/>
      <c r="F263" s="19"/>
      <c r="G263" s="13"/>
      <c r="H263" s="23"/>
      <c r="I263" s="23"/>
      <c r="J263" s="17"/>
      <c r="K263" s="23"/>
      <c r="L263" s="23"/>
      <c r="M263" s="24"/>
    </row>
    <row r="264" spans="1:13" x14ac:dyDescent="0.25">
      <c r="A264" s="83"/>
      <c r="B264" s="83"/>
      <c r="C264" s="83"/>
      <c r="D264" s="83"/>
      <c r="E264" s="83"/>
      <c r="F264" s="19"/>
      <c r="G264" s="13"/>
      <c r="H264" s="23"/>
      <c r="I264" s="23"/>
      <c r="J264" s="17"/>
      <c r="K264" s="23"/>
      <c r="L264" s="23"/>
      <c r="M264" s="24"/>
    </row>
    <row r="265" spans="1:13" x14ac:dyDescent="0.25">
      <c r="A265" s="83"/>
      <c r="B265" s="83"/>
      <c r="C265" s="83"/>
      <c r="D265" s="83"/>
      <c r="E265" s="83"/>
      <c r="F265" s="19"/>
      <c r="G265" s="13"/>
      <c r="H265" s="23"/>
      <c r="I265" s="23"/>
      <c r="J265" s="17"/>
      <c r="K265" s="23"/>
      <c r="L265" s="23"/>
      <c r="M265" s="24"/>
    </row>
    <row r="266" spans="1:13" x14ac:dyDescent="0.25">
      <c r="A266" s="83"/>
      <c r="B266" s="83"/>
      <c r="C266" s="83"/>
      <c r="D266" s="83"/>
      <c r="E266" s="83"/>
      <c r="F266" s="19"/>
      <c r="G266" s="13"/>
      <c r="H266" s="23"/>
      <c r="I266" s="23"/>
      <c r="J266" s="17"/>
      <c r="K266" s="23"/>
      <c r="L266" s="23"/>
      <c r="M266" s="24"/>
    </row>
    <row r="267" spans="1:13" x14ac:dyDescent="0.25">
      <c r="A267" s="83"/>
      <c r="B267" s="83"/>
      <c r="C267" s="83"/>
      <c r="D267" s="83"/>
      <c r="E267" s="83"/>
      <c r="F267" s="19"/>
      <c r="G267" s="13"/>
      <c r="H267" s="23"/>
      <c r="I267" s="23"/>
      <c r="J267" s="17"/>
      <c r="K267" s="23"/>
      <c r="L267" s="23"/>
      <c r="M267" s="24"/>
    </row>
    <row r="268" spans="1:13" x14ac:dyDescent="0.25">
      <c r="A268" s="83"/>
      <c r="B268" s="83"/>
      <c r="C268" s="83"/>
      <c r="D268" s="83"/>
      <c r="E268" s="83"/>
      <c r="F268" s="19"/>
      <c r="G268" s="13"/>
      <c r="H268" s="23"/>
      <c r="I268" s="23"/>
      <c r="J268" s="17"/>
      <c r="K268" s="23"/>
      <c r="L268" s="23"/>
      <c r="M268" s="24"/>
    </row>
    <row r="269" spans="1:13" x14ac:dyDescent="0.25">
      <c r="A269" s="83"/>
      <c r="B269" s="83"/>
      <c r="C269" s="83"/>
      <c r="D269" s="83"/>
      <c r="E269" s="83"/>
      <c r="F269" s="19"/>
      <c r="G269" s="13"/>
      <c r="H269" s="23"/>
      <c r="I269" s="23"/>
      <c r="J269" s="17"/>
      <c r="K269" s="23"/>
      <c r="L269" s="23"/>
      <c r="M269" s="24"/>
    </row>
    <row r="270" spans="1:13" x14ac:dyDescent="0.25">
      <c r="A270" s="83"/>
      <c r="B270" s="83"/>
      <c r="C270" s="83"/>
      <c r="D270" s="83"/>
      <c r="E270" s="83"/>
      <c r="F270" s="19"/>
      <c r="G270" s="13"/>
      <c r="H270" s="23"/>
      <c r="I270" s="23"/>
      <c r="J270" s="17"/>
      <c r="K270" s="23"/>
      <c r="L270" s="23"/>
      <c r="M270" s="24"/>
    </row>
    <row r="271" spans="1:13" x14ac:dyDescent="0.25">
      <c r="A271" s="83"/>
      <c r="B271" s="83"/>
      <c r="C271" s="83"/>
      <c r="D271" s="83"/>
      <c r="E271" s="83"/>
      <c r="F271" s="19"/>
      <c r="G271" s="13"/>
      <c r="H271" s="23"/>
      <c r="I271" s="23"/>
      <c r="J271" s="17"/>
      <c r="K271" s="23"/>
      <c r="L271" s="23"/>
      <c r="M271" s="24"/>
    </row>
    <row r="272" spans="1:13" x14ac:dyDescent="0.25">
      <c r="A272" s="83"/>
      <c r="B272" s="83"/>
      <c r="C272" s="83"/>
      <c r="D272" s="83"/>
      <c r="E272" s="83"/>
      <c r="F272" s="23"/>
      <c r="G272" s="13"/>
      <c r="H272" s="23"/>
      <c r="I272" s="23"/>
      <c r="J272" s="17"/>
      <c r="K272" s="23"/>
      <c r="L272" s="23"/>
      <c r="M272" s="24"/>
    </row>
    <row r="273" spans="1:13" x14ac:dyDescent="0.25">
      <c r="A273" s="83"/>
      <c r="B273" s="83"/>
      <c r="C273" s="83"/>
      <c r="D273" s="83"/>
      <c r="E273" s="83"/>
      <c r="F273" s="19"/>
      <c r="G273" s="13"/>
      <c r="H273" s="23"/>
      <c r="I273" s="23"/>
      <c r="J273" s="17"/>
      <c r="K273" s="23"/>
      <c r="L273" s="23"/>
      <c r="M273" s="24"/>
    </row>
    <row r="274" spans="1:13" x14ac:dyDescent="0.25">
      <c r="A274" s="84"/>
      <c r="B274" s="84"/>
      <c r="C274" s="84"/>
      <c r="D274" s="84"/>
      <c r="E274" s="84"/>
      <c r="F274" s="20"/>
      <c r="G274" s="24"/>
      <c r="H274" s="23"/>
      <c r="I274" s="23"/>
      <c r="J274" s="17"/>
      <c r="K274" s="23"/>
      <c r="L274" s="23"/>
      <c r="M274" s="24"/>
    </row>
    <row r="275" spans="1:13" x14ac:dyDescent="0.25">
      <c r="A275" s="83"/>
      <c r="B275" s="83"/>
      <c r="C275" s="83"/>
      <c r="D275" s="83"/>
      <c r="E275" s="83"/>
      <c r="F275" s="20"/>
      <c r="G275" s="24"/>
      <c r="H275" s="23"/>
      <c r="I275" s="23"/>
      <c r="J275" s="17"/>
      <c r="K275" s="23"/>
      <c r="L275" s="23"/>
      <c r="M275" s="24"/>
    </row>
    <row r="276" spans="1:13" x14ac:dyDescent="0.25">
      <c r="A276" s="85"/>
      <c r="B276" s="85"/>
      <c r="C276" s="85"/>
      <c r="D276" s="85"/>
      <c r="E276" s="85"/>
      <c r="F276" s="85"/>
      <c r="G276" s="85"/>
      <c r="H276" s="85"/>
      <c r="I276" s="85"/>
      <c r="J276" s="85"/>
      <c r="K276" s="85"/>
      <c r="L276" s="23"/>
      <c r="M276" s="24"/>
    </row>
    <row r="277" spans="1:13" x14ac:dyDescent="0.25">
      <c r="A277" s="24"/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</row>
    <row r="278" spans="1:13" x14ac:dyDescent="0.25">
      <c r="A278" s="86"/>
      <c r="B278" s="86"/>
      <c r="C278" s="86"/>
      <c r="D278" s="86"/>
      <c r="E278" s="86"/>
      <c r="F278" s="86"/>
      <c r="G278" s="86"/>
      <c r="H278" s="86"/>
      <c r="I278" s="86"/>
      <c r="J278" s="86"/>
      <c r="K278" s="86"/>
      <c r="L278" s="86"/>
      <c r="M278" s="24"/>
    </row>
    <row r="279" spans="1:13" x14ac:dyDescent="0.25">
      <c r="A279" s="24"/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</row>
    <row r="280" spans="1:13" x14ac:dyDescent="0.25">
      <c r="A280" s="88"/>
      <c r="B280" s="88"/>
      <c r="C280" s="88"/>
      <c r="D280" s="88"/>
      <c r="E280" s="88"/>
      <c r="F280" s="14"/>
      <c r="G280" s="14"/>
      <c r="H280" s="14"/>
      <c r="I280" s="14"/>
      <c r="J280" s="14"/>
      <c r="K280" s="14"/>
      <c r="L280" s="14"/>
      <c r="M280" s="24"/>
    </row>
    <row r="281" spans="1:13" x14ac:dyDescent="0.25">
      <c r="A281" s="84"/>
      <c r="B281" s="84"/>
      <c r="C281" s="84"/>
      <c r="D281" s="84"/>
      <c r="E281" s="84"/>
      <c r="F281" s="24"/>
      <c r="G281" s="24"/>
      <c r="H281" s="23"/>
      <c r="I281" s="23"/>
      <c r="J281" s="24"/>
      <c r="K281" s="24"/>
      <c r="L281" s="24"/>
      <c r="M281" s="24"/>
    </row>
    <row r="282" spans="1:13" x14ac:dyDescent="0.25">
      <c r="A282" s="84"/>
      <c r="B282" s="84"/>
      <c r="C282" s="84"/>
      <c r="D282" s="84"/>
      <c r="E282" s="84"/>
      <c r="F282" s="24"/>
      <c r="G282" s="24"/>
      <c r="H282" s="23"/>
      <c r="I282" s="23"/>
      <c r="J282" s="23"/>
      <c r="K282" s="24"/>
      <c r="L282" s="23"/>
      <c r="M282" s="24"/>
    </row>
    <row r="283" spans="1:13" x14ac:dyDescent="0.25">
      <c r="A283" s="84"/>
      <c r="B283" s="84"/>
      <c r="C283" s="84"/>
      <c r="D283" s="84"/>
      <c r="E283" s="84"/>
      <c r="F283" s="24"/>
      <c r="G283" s="24"/>
      <c r="H283" s="23"/>
      <c r="I283" s="23"/>
      <c r="J283" s="24"/>
      <c r="K283" s="24"/>
      <c r="L283" s="23"/>
      <c r="M283" s="24"/>
    </row>
    <row r="284" spans="1:13" x14ac:dyDescent="0.25">
      <c r="A284" s="85"/>
      <c r="B284" s="85"/>
      <c r="C284" s="85"/>
      <c r="D284" s="85"/>
      <c r="E284" s="85"/>
      <c r="F284" s="85"/>
      <c r="G284" s="85"/>
      <c r="H284" s="85"/>
      <c r="I284" s="85"/>
      <c r="J284" s="85"/>
      <c r="K284" s="85"/>
      <c r="L284" s="23"/>
      <c r="M284" s="24"/>
    </row>
    <row r="285" spans="1:13" x14ac:dyDescent="0.25">
      <c r="A285" s="24"/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</row>
    <row r="286" spans="1:13" x14ac:dyDescent="0.25">
      <c r="A286" s="86"/>
      <c r="B286" s="86"/>
      <c r="C286" s="86"/>
      <c r="D286" s="86"/>
      <c r="E286" s="86"/>
      <c r="F286" s="86"/>
      <c r="G286" s="86"/>
      <c r="H286" s="86"/>
      <c r="I286" s="86"/>
      <c r="J286" s="86"/>
      <c r="K286" s="86"/>
      <c r="L286" s="86"/>
      <c r="M286" s="24"/>
    </row>
    <row r="287" spans="1:13" x14ac:dyDescent="0.25">
      <c r="A287" s="24"/>
      <c r="B287" s="24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</row>
    <row r="288" spans="1:13" x14ac:dyDescent="0.25">
      <c r="A288" s="87"/>
      <c r="B288" s="87"/>
      <c r="C288" s="87"/>
      <c r="D288" s="88"/>
      <c r="E288" s="88"/>
      <c r="F288" s="88"/>
      <c r="G288" s="88"/>
      <c r="H288" s="88"/>
      <c r="I288" s="88"/>
      <c r="J288" s="88"/>
      <c r="K288" s="87"/>
      <c r="L288" s="87"/>
      <c r="M288" s="24"/>
    </row>
    <row r="289" spans="1:13" x14ac:dyDescent="0.25">
      <c r="A289" s="24"/>
      <c r="B289" s="14"/>
      <c r="C289" s="24"/>
      <c r="D289" s="24"/>
      <c r="E289" s="24"/>
      <c r="F289" s="24"/>
      <c r="G289" s="24"/>
      <c r="H289" s="24"/>
      <c r="I289" s="24"/>
      <c r="J289" s="24"/>
      <c r="K289" s="87"/>
      <c r="L289" s="87"/>
      <c r="M289" s="24"/>
    </row>
    <row r="290" spans="1:13" x14ac:dyDescent="0.25">
      <c r="A290" s="23"/>
      <c r="B290" s="24"/>
      <c r="C290" s="24"/>
      <c r="D290" s="23"/>
      <c r="E290" s="23"/>
      <c r="F290" s="23"/>
      <c r="G290" s="23"/>
      <c r="H290" s="24"/>
      <c r="I290" s="23"/>
      <c r="J290" s="23"/>
      <c r="K290" s="80"/>
      <c r="L290" s="81"/>
      <c r="M290" s="24"/>
    </row>
    <row r="291" spans="1:13" x14ac:dyDescent="0.25">
      <c r="A291" s="24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</row>
    <row r="292" spans="1:13" x14ac:dyDescent="0.25">
      <c r="A292" s="12"/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</row>
    <row r="293" spans="1:13" x14ac:dyDescent="0.25">
      <c r="A293" s="12"/>
      <c r="B293" s="24"/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</row>
    <row r="294" spans="1:13" x14ac:dyDescent="0.25">
      <c r="A294" s="12"/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</row>
    <row r="295" spans="1:13" x14ac:dyDescent="0.25">
      <c r="A295" s="12"/>
      <c r="B295" s="24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</row>
    <row r="296" spans="1:13" x14ac:dyDescent="0.25">
      <c r="A296" s="12"/>
      <c r="B296" s="24"/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</row>
    <row r="297" spans="1:13" x14ac:dyDescent="0.25">
      <c r="A297" s="12"/>
      <c r="B297" s="24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</row>
    <row r="298" spans="1:13" x14ac:dyDescent="0.25">
      <c r="A298" s="87"/>
      <c r="B298" s="87"/>
      <c r="C298" s="87"/>
      <c r="D298" s="87"/>
      <c r="E298" s="87"/>
      <c r="F298" s="24"/>
      <c r="G298" s="87"/>
      <c r="H298" s="87"/>
      <c r="I298" s="87"/>
      <c r="J298" s="87"/>
      <c r="K298" s="87"/>
      <c r="L298" s="24"/>
      <c r="M298" s="24"/>
    </row>
    <row r="299" spans="1:13" x14ac:dyDescent="0.25">
      <c r="A299" s="84"/>
      <c r="B299" s="84"/>
      <c r="C299" s="84"/>
      <c r="D299" s="84"/>
      <c r="E299" s="84"/>
      <c r="F299" s="24"/>
      <c r="G299" s="84"/>
      <c r="H299" s="84"/>
      <c r="I299" s="84"/>
      <c r="J299" s="84"/>
      <c r="K299" s="84"/>
      <c r="L299" s="24"/>
      <c r="M299" s="24"/>
    </row>
    <row r="300" spans="1:13" x14ac:dyDescent="0.25">
      <c r="A300" s="83"/>
      <c r="B300" s="83"/>
      <c r="C300" s="83"/>
      <c r="D300" s="83"/>
      <c r="E300" s="83"/>
      <c r="F300" s="24"/>
      <c r="G300" s="84"/>
      <c r="H300" s="84"/>
      <c r="I300" s="84"/>
      <c r="J300" s="84"/>
      <c r="K300" s="84"/>
      <c r="L300" s="24"/>
      <c r="M300" s="24"/>
    </row>
    <row r="301" spans="1:13" x14ac:dyDescent="0.25">
      <c r="A301" s="84"/>
      <c r="B301" s="84"/>
      <c r="C301" s="84"/>
      <c r="D301" s="84"/>
      <c r="E301" s="84"/>
      <c r="F301" s="24"/>
      <c r="G301" s="84"/>
      <c r="H301" s="84"/>
      <c r="I301" s="84"/>
      <c r="J301" s="84"/>
      <c r="K301" s="84"/>
      <c r="L301" s="24"/>
      <c r="M301" s="24"/>
    </row>
    <row r="302" spans="1:13" x14ac:dyDescent="0.25">
      <c r="A302" s="84"/>
      <c r="B302" s="84"/>
      <c r="C302" s="84"/>
      <c r="D302" s="84"/>
      <c r="E302" s="84"/>
      <c r="F302" s="24"/>
      <c r="G302" s="84"/>
      <c r="H302" s="84"/>
      <c r="I302" s="84"/>
      <c r="J302" s="84"/>
      <c r="K302" s="84"/>
      <c r="L302" s="24"/>
      <c r="M302" s="24"/>
    </row>
    <row r="303" spans="1:13" x14ac:dyDescent="0.25">
      <c r="A303" s="84"/>
      <c r="B303" s="84"/>
      <c r="C303" s="84"/>
      <c r="D303" s="84"/>
      <c r="E303" s="84"/>
      <c r="F303" s="24"/>
      <c r="G303" s="84"/>
      <c r="H303" s="84"/>
      <c r="I303" s="84"/>
      <c r="J303" s="84"/>
      <c r="K303" s="84"/>
      <c r="L303" s="24"/>
      <c r="M303" s="24"/>
    </row>
    <row r="304" spans="1:13" x14ac:dyDescent="0.25">
      <c r="A304" s="84"/>
      <c r="B304" s="84"/>
      <c r="C304" s="84"/>
      <c r="D304" s="84"/>
      <c r="E304" s="84"/>
      <c r="F304" s="24"/>
      <c r="G304" s="84"/>
      <c r="H304" s="84"/>
      <c r="I304" s="84"/>
      <c r="J304" s="84"/>
      <c r="K304" s="84"/>
      <c r="L304" s="24"/>
      <c r="M304" s="24"/>
    </row>
    <row r="305" spans="1:13" x14ac:dyDescent="0.25">
      <c r="A305" s="84"/>
      <c r="B305" s="84"/>
      <c r="C305" s="84"/>
      <c r="D305" s="84"/>
      <c r="E305" s="84"/>
      <c r="F305" s="24"/>
      <c r="G305" s="84"/>
      <c r="H305" s="84"/>
      <c r="I305" s="84"/>
      <c r="J305" s="84"/>
      <c r="K305" s="84"/>
      <c r="L305" s="24"/>
      <c r="M305" s="24"/>
    </row>
    <row r="306" spans="1:13" x14ac:dyDescent="0.25">
      <c r="A306" s="84"/>
      <c r="B306" s="84"/>
      <c r="C306" s="84"/>
      <c r="D306" s="84"/>
      <c r="E306" s="84"/>
      <c r="F306" s="24"/>
      <c r="G306" s="84"/>
      <c r="H306" s="84"/>
      <c r="I306" s="84"/>
      <c r="J306" s="84"/>
      <c r="K306" s="84"/>
      <c r="L306" s="13"/>
      <c r="M306" s="24"/>
    </row>
    <row r="307" spans="1:13" ht="15" customHeight="1" x14ac:dyDescent="0.25">
      <c r="A307" s="83"/>
      <c r="B307" s="83"/>
      <c r="C307" s="83"/>
      <c r="D307" s="83"/>
      <c r="E307" s="83"/>
      <c r="F307" s="13"/>
      <c r="G307" s="83"/>
      <c r="H307" s="83"/>
      <c r="I307" s="83"/>
      <c r="J307" s="83"/>
      <c r="K307" s="83"/>
      <c r="L307" s="13"/>
      <c r="M307" s="24"/>
    </row>
    <row r="308" spans="1:13" x14ac:dyDescent="0.25">
      <c r="A308" s="84"/>
      <c r="B308" s="84"/>
      <c r="C308" s="84"/>
      <c r="D308" s="84"/>
      <c r="E308" s="84"/>
      <c r="F308" s="24"/>
      <c r="G308" s="83"/>
      <c r="H308" s="83"/>
      <c r="I308" s="83"/>
      <c r="J308" s="83"/>
      <c r="K308" s="83"/>
      <c r="L308" s="13"/>
      <c r="M308" s="24"/>
    </row>
    <row r="309" spans="1:13" x14ac:dyDescent="0.25">
      <c r="A309" s="84"/>
      <c r="B309" s="84"/>
      <c r="C309" s="84"/>
      <c r="D309" s="84"/>
      <c r="E309" s="84"/>
      <c r="F309" s="24"/>
      <c r="G309" s="83"/>
      <c r="H309" s="83"/>
      <c r="I309" s="83"/>
      <c r="J309" s="83"/>
      <c r="K309" s="83"/>
      <c r="L309" s="13"/>
      <c r="M309" s="24"/>
    </row>
    <row r="310" spans="1:13" x14ac:dyDescent="0.25">
      <c r="A310" s="84"/>
      <c r="B310" s="84"/>
      <c r="C310" s="84"/>
      <c r="D310" s="84"/>
      <c r="E310" s="84"/>
      <c r="F310" s="24"/>
      <c r="G310" s="83"/>
      <c r="H310" s="83"/>
      <c r="I310" s="83"/>
      <c r="J310" s="83"/>
      <c r="K310" s="83"/>
      <c r="L310" s="13"/>
      <c r="M310" s="24"/>
    </row>
    <row r="311" spans="1:13" x14ac:dyDescent="0.25">
      <c r="A311" s="84"/>
      <c r="B311" s="84"/>
      <c r="C311" s="84"/>
      <c r="D311" s="84"/>
      <c r="E311" s="84"/>
      <c r="F311" s="24"/>
      <c r="G311" s="83"/>
      <c r="H311" s="83"/>
      <c r="I311" s="83"/>
      <c r="J311" s="83"/>
      <c r="K311" s="83"/>
      <c r="L311" s="13"/>
      <c r="M311" s="24"/>
    </row>
    <row r="312" spans="1:13" x14ac:dyDescent="0.25">
      <c r="A312" s="84"/>
      <c r="B312" s="84"/>
      <c r="C312" s="84"/>
      <c r="D312" s="84"/>
      <c r="E312" s="84"/>
      <c r="F312" s="24"/>
      <c r="G312" s="83"/>
      <c r="H312" s="83"/>
      <c r="I312" s="83"/>
      <c r="J312" s="83"/>
      <c r="K312" s="83"/>
      <c r="L312" s="13"/>
      <c r="M312" s="24"/>
    </row>
    <row r="313" spans="1:13" x14ac:dyDescent="0.25">
      <c r="A313" s="84"/>
      <c r="B313" s="84"/>
      <c r="C313" s="84"/>
      <c r="D313" s="84"/>
      <c r="E313" s="84"/>
      <c r="F313" s="24"/>
      <c r="G313" s="83"/>
      <c r="H313" s="83"/>
      <c r="I313" s="83"/>
      <c r="J313" s="83"/>
      <c r="K313" s="83"/>
      <c r="L313" s="13"/>
      <c r="M313" s="24"/>
    </row>
    <row r="314" spans="1:13" x14ac:dyDescent="0.25">
      <c r="A314" s="83"/>
      <c r="B314" s="83"/>
      <c r="C314" s="83"/>
      <c r="D314" s="83"/>
      <c r="E314" s="83"/>
      <c r="F314" s="24"/>
      <c r="G314" s="83"/>
      <c r="H314" s="83"/>
      <c r="I314" s="83"/>
      <c r="J314" s="83"/>
      <c r="K314" s="83"/>
      <c r="L314" s="13"/>
      <c r="M314" s="24"/>
    </row>
    <row r="315" spans="1:13" x14ac:dyDescent="0.25">
      <c r="A315" s="84"/>
      <c r="B315" s="84"/>
      <c r="C315" s="84"/>
      <c r="D315" s="84"/>
      <c r="E315" s="84"/>
      <c r="F315" s="24"/>
      <c r="G315" s="83"/>
      <c r="H315" s="83"/>
      <c r="I315" s="83"/>
      <c r="J315" s="83"/>
      <c r="K315" s="83"/>
      <c r="L315" s="13"/>
      <c r="M315" s="24"/>
    </row>
    <row r="316" spans="1:13" x14ac:dyDescent="0.25">
      <c r="A316" s="84"/>
      <c r="B316" s="84"/>
      <c r="C316" s="84"/>
      <c r="D316" s="84"/>
      <c r="E316" s="84"/>
      <c r="F316" s="24"/>
      <c r="G316" s="83"/>
      <c r="H316" s="83"/>
      <c r="I316" s="83"/>
      <c r="J316" s="83"/>
      <c r="K316" s="83"/>
      <c r="L316" s="13"/>
      <c r="M316" s="24"/>
    </row>
    <row r="317" spans="1:13" x14ac:dyDescent="0.25">
      <c r="A317" s="84"/>
      <c r="B317" s="84"/>
      <c r="C317" s="84"/>
      <c r="D317" s="84"/>
      <c r="E317" s="84"/>
      <c r="F317" s="24"/>
      <c r="G317" s="83"/>
      <c r="H317" s="83"/>
      <c r="I317" s="83"/>
      <c r="J317" s="83"/>
      <c r="K317" s="83"/>
      <c r="L317" s="13"/>
      <c r="M317" s="24"/>
    </row>
    <row r="318" spans="1:13" x14ac:dyDescent="0.25">
      <c r="A318" s="84"/>
      <c r="B318" s="84"/>
      <c r="C318" s="84"/>
      <c r="D318" s="84"/>
      <c r="E318" s="84"/>
      <c r="F318" s="24"/>
      <c r="G318" s="83"/>
      <c r="H318" s="83"/>
      <c r="I318" s="83"/>
      <c r="J318" s="83"/>
      <c r="K318" s="83"/>
      <c r="L318" s="13"/>
      <c r="M318" s="24"/>
    </row>
    <row r="319" spans="1:13" x14ac:dyDescent="0.25">
      <c r="A319" s="84"/>
      <c r="B319" s="84"/>
      <c r="C319" s="84"/>
      <c r="D319" s="84"/>
      <c r="E319" s="84"/>
      <c r="F319" s="24"/>
      <c r="G319" s="83"/>
      <c r="H319" s="83"/>
      <c r="I319" s="83"/>
      <c r="J319" s="83"/>
      <c r="K319" s="83"/>
      <c r="L319" s="13"/>
      <c r="M319" s="24"/>
    </row>
    <row r="320" spans="1:13" x14ac:dyDescent="0.25">
      <c r="A320" s="84"/>
      <c r="B320" s="84"/>
      <c r="C320" s="84"/>
      <c r="D320" s="84"/>
      <c r="E320" s="84"/>
      <c r="F320" s="24"/>
      <c r="G320" s="83"/>
      <c r="H320" s="83"/>
      <c r="I320" s="83"/>
      <c r="J320" s="83"/>
      <c r="K320" s="83"/>
      <c r="L320" s="13"/>
      <c r="M320" s="24"/>
    </row>
    <row r="321" spans="1:13" x14ac:dyDescent="0.25">
      <c r="A321" s="84"/>
      <c r="B321" s="84"/>
      <c r="C321" s="84"/>
      <c r="D321" s="84"/>
      <c r="E321" s="84"/>
      <c r="F321" s="24"/>
      <c r="G321" s="83"/>
      <c r="H321" s="83"/>
      <c r="I321" s="83"/>
      <c r="J321" s="83"/>
      <c r="K321" s="83"/>
      <c r="L321" s="13"/>
      <c r="M321" s="24"/>
    </row>
    <row r="322" spans="1:13" x14ac:dyDescent="0.25">
      <c r="A322" s="84"/>
      <c r="B322" s="84"/>
      <c r="C322" s="84"/>
      <c r="D322" s="84"/>
      <c r="E322" s="84"/>
      <c r="F322" s="24"/>
      <c r="G322" s="83"/>
      <c r="H322" s="83"/>
      <c r="I322" s="83"/>
      <c r="J322" s="83"/>
      <c r="K322" s="83"/>
      <c r="L322" s="13"/>
      <c r="M322" s="24"/>
    </row>
    <row r="323" spans="1:13" x14ac:dyDescent="0.25">
      <c r="A323" s="88"/>
      <c r="B323" s="88"/>
      <c r="C323" s="88"/>
      <c r="D323" s="88"/>
      <c r="E323" s="88"/>
      <c r="F323" s="24"/>
      <c r="G323" s="88"/>
      <c r="H323" s="88"/>
      <c r="I323" s="88"/>
      <c r="J323" s="88"/>
      <c r="K323" s="88"/>
      <c r="L323" s="24"/>
      <c r="M323" s="24"/>
    </row>
    <row r="324" spans="1:13" x14ac:dyDescent="0.25">
      <c r="A324" s="24"/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</row>
    <row r="325" spans="1:13" x14ac:dyDescent="0.25">
      <c r="A325" s="12"/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</row>
    <row r="326" spans="1:13" x14ac:dyDescent="0.25">
      <c r="A326" s="12"/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</row>
    <row r="327" spans="1:13" x14ac:dyDescent="0.25">
      <c r="A327" s="24"/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</row>
    <row r="328" spans="1:13" x14ac:dyDescent="0.25">
      <c r="A328" s="88"/>
      <c r="B328" s="88"/>
      <c r="C328" s="88"/>
      <c r="D328" s="88"/>
      <c r="E328" s="88"/>
      <c r="F328" s="14"/>
      <c r="G328" s="14"/>
      <c r="H328" s="14"/>
      <c r="I328" s="14"/>
      <c r="J328" s="14"/>
      <c r="K328" s="14"/>
      <c r="L328" s="14"/>
      <c r="M328" s="24"/>
    </row>
    <row r="329" spans="1:13" x14ac:dyDescent="0.25">
      <c r="A329" s="84"/>
      <c r="B329" s="84"/>
      <c r="C329" s="84"/>
      <c r="D329" s="84"/>
      <c r="E329" s="84"/>
      <c r="F329" s="24"/>
      <c r="G329" s="24"/>
      <c r="H329" s="24"/>
      <c r="I329" s="24"/>
      <c r="J329" s="23"/>
      <c r="K329" s="23"/>
      <c r="L329" s="23"/>
      <c r="M329" s="24"/>
    </row>
    <row r="330" spans="1:13" x14ac:dyDescent="0.25">
      <c r="A330" s="83"/>
      <c r="B330" s="83"/>
      <c r="C330" s="83"/>
      <c r="D330" s="83"/>
      <c r="E330" s="83"/>
      <c r="F330" s="24"/>
      <c r="G330" s="24"/>
      <c r="H330" s="24"/>
      <c r="I330" s="24"/>
      <c r="J330" s="23"/>
      <c r="K330" s="23"/>
      <c r="L330" s="23"/>
      <c r="M330" s="24"/>
    </row>
    <row r="331" spans="1:13" x14ac:dyDescent="0.25">
      <c r="A331" s="84"/>
      <c r="B331" s="84"/>
      <c r="C331" s="84"/>
      <c r="D331" s="84"/>
      <c r="E331" s="84"/>
      <c r="F331" s="24"/>
      <c r="G331" s="24"/>
      <c r="H331" s="24"/>
      <c r="I331" s="24"/>
      <c r="J331" s="23"/>
      <c r="K331" s="23"/>
      <c r="L331" s="23"/>
      <c r="M331" s="24"/>
    </row>
    <row r="332" spans="1:13" x14ac:dyDescent="0.25">
      <c r="A332" s="84"/>
      <c r="B332" s="84"/>
      <c r="C332" s="84"/>
      <c r="D332" s="84"/>
      <c r="E332" s="84"/>
      <c r="F332" s="24"/>
      <c r="G332" s="24"/>
      <c r="H332" s="24"/>
      <c r="I332" s="24"/>
      <c r="J332" s="23"/>
      <c r="K332" s="23"/>
      <c r="L332" s="23"/>
      <c r="M332" s="24"/>
    </row>
    <row r="333" spans="1:13" x14ac:dyDescent="0.25">
      <c r="A333" s="84"/>
      <c r="B333" s="84"/>
      <c r="C333" s="84"/>
      <c r="D333" s="84"/>
      <c r="E333" s="84"/>
      <c r="F333" s="24"/>
      <c r="G333" s="24"/>
      <c r="H333" s="24"/>
      <c r="I333" s="24"/>
      <c r="J333" s="23"/>
      <c r="K333" s="23"/>
      <c r="L333" s="23"/>
      <c r="M333" s="24"/>
    </row>
    <row r="334" spans="1:13" x14ac:dyDescent="0.25">
      <c r="A334" s="84"/>
      <c r="B334" s="84"/>
      <c r="C334" s="84"/>
      <c r="D334" s="84"/>
      <c r="E334" s="84"/>
      <c r="F334" s="24"/>
      <c r="G334" s="24"/>
      <c r="H334" s="24"/>
      <c r="I334" s="24"/>
      <c r="J334" s="23"/>
      <c r="K334" s="23"/>
      <c r="L334" s="23"/>
      <c r="M334" s="24"/>
    </row>
    <row r="335" spans="1:13" x14ac:dyDescent="0.25">
      <c r="A335" s="84"/>
      <c r="B335" s="84"/>
      <c r="C335" s="84"/>
      <c r="D335" s="84"/>
      <c r="E335" s="84"/>
      <c r="F335" s="24"/>
      <c r="G335" s="24"/>
      <c r="H335" s="24"/>
      <c r="I335" s="24"/>
      <c r="J335" s="23"/>
      <c r="K335" s="23"/>
      <c r="L335" s="23"/>
      <c r="M335" s="24"/>
    </row>
    <row r="336" spans="1:13" x14ac:dyDescent="0.25">
      <c r="A336" s="83"/>
      <c r="B336" s="83"/>
      <c r="C336" s="83"/>
      <c r="D336" s="83"/>
      <c r="E336" s="83"/>
      <c r="F336" s="19"/>
      <c r="G336" s="13"/>
      <c r="H336" s="24"/>
      <c r="I336" s="24"/>
      <c r="J336" s="23"/>
      <c r="K336" s="23"/>
      <c r="L336" s="23"/>
      <c r="M336" s="24"/>
    </row>
    <row r="337" spans="1:13" x14ac:dyDescent="0.25">
      <c r="A337" s="84"/>
      <c r="B337" s="84"/>
      <c r="C337" s="84"/>
      <c r="D337" s="84"/>
      <c r="E337" s="84"/>
      <c r="F337" s="24"/>
      <c r="G337" s="24"/>
      <c r="H337" s="24"/>
      <c r="I337" s="24"/>
      <c r="J337" s="23"/>
      <c r="K337" s="23"/>
      <c r="L337" s="23"/>
      <c r="M337" s="24"/>
    </row>
    <row r="338" spans="1:13" x14ac:dyDescent="0.25">
      <c r="A338" s="88"/>
      <c r="B338" s="88"/>
      <c r="C338" s="88"/>
      <c r="D338" s="88"/>
      <c r="E338" s="88"/>
      <c r="F338" s="24"/>
      <c r="G338" s="24"/>
      <c r="H338" s="24"/>
      <c r="I338" s="24"/>
      <c r="J338" s="23"/>
      <c r="K338" s="24"/>
      <c r="L338" s="23"/>
      <c r="M338" s="24"/>
    </row>
    <row r="339" spans="1:13" x14ac:dyDescent="0.25">
      <c r="A339" s="84"/>
      <c r="B339" s="84"/>
      <c r="C339" s="84"/>
      <c r="D339" s="84"/>
      <c r="E339" s="84"/>
      <c r="F339" s="84"/>
      <c r="G339" s="84"/>
      <c r="H339" s="84"/>
      <c r="I339" s="84"/>
      <c r="J339" s="84"/>
      <c r="K339" s="84"/>
      <c r="L339" s="84"/>
      <c r="M339" s="24"/>
    </row>
    <row r="340" spans="1:13" x14ac:dyDescent="0.25">
      <c r="A340" s="86"/>
      <c r="B340" s="86"/>
      <c r="C340" s="86"/>
      <c r="D340" s="86"/>
      <c r="E340" s="86"/>
      <c r="F340" s="86"/>
      <c r="G340" s="86"/>
      <c r="H340" s="86"/>
      <c r="I340" s="86"/>
      <c r="J340" s="86"/>
      <c r="K340" s="86"/>
      <c r="L340" s="86"/>
      <c r="M340" s="24"/>
    </row>
    <row r="341" spans="1:13" x14ac:dyDescent="0.25">
      <c r="A341" s="24"/>
      <c r="B341" s="24"/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</row>
    <row r="342" spans="1:13" ht="60" customHeight="1" x14ac:dyDescent="0.25">
      <c r="A342" s="87"/>
      <c r="B342" s="87"/>
      <c r="C342" s="87"/>
      <c r="D342" s="87"/>
      <c r="E342" s="87"/>
      <c r="F342" s="14"/>
      <c r="G342" s="14"/>
      <c r="H342" s="14"/>
      <c r="I342" s="14"/>
      <c r="J342" s="14"/>
      <c r="K342" s="14"/>
      <c r="L342" s="14"/>
      <c r="M342" s="24"/>
    </row>
    <row r="343" spans="1:13" x14ac:dyDescent="0.25">
      <c r="A343" s="84"/>
      <c r="B343" s="84"/>
      <c r="C343" s="84"/>
      <c r="D343" s="84"/>
      <c r="E343" s="84"/>
      <c r="F343" s="24"/>
      <c r="G343" s="24"/>
      <c r="H343" s="24"/>
      <c r="I343" s="15"/>
      <c r="J343" s="24"/>
      <c r="K343" s="23"/>
      <c r="L343" s="23"/>
      <c r="M343" s="24"/>
    </row>
    <row r="344" spans="1:13" x14ac:dyDescent="0.25">
      <c r="A344" s="84"/>
      <c r="B344" s="84"/>
      <c r="C344" s="84"/>
      <c r="D344" s="84"/>
      <c r="E344" s="84"/>
      <c r="F344" s="24"/>
      <c r="G344" s="24"/>
      <c r="H344" s="24"/>
      <c r="I344" s="15"/>
      <c r="J344" s="24"/>
      <c r="K344" s="23"/>
      <c r="L344" s="23"/>
      <c r="M344" s="24"/>
    </row>
    <row r="345" spans="1:13" x14ac:dyDescent="0.25">
      <c r="A345" s="84"/>
      <c r="B345" s="84"/>
      <c r="C345" s="84"/>
      <c r="D345" s="84"/>
      <c r="E345" s="84"/>
      <c r="F345" s="24"/>
      <c r="G345" s="24"/>
      <c r="H345" s="24"/>
      <c r="I345" s="15"/>
      <c r="J345" s="24"/>
      <c r="K345" s="23"/>
      <c r="L345" s="23"/>
      <c r="M345" s="24"/>
    </row>
    <row r="346" spans="1:13" ht="15" customHeight="1" x14ac:dyDescent="0.25">
      <c r="A346" s="83"/>
      <c r="B346" s="83"/>
      <c r="C346" s="83"/>
      <c r="D346" s="83"/>
      <c r="E346" s="83"/>
      <c r="F346" s="24"/>
      <c r="G346" s="24"/>
      <c r="H346" s="24"/>
      <c r="I346" s="15"/>
      <c r="J346" s="24"/>
      <c r="K346" s="23"/>
      <c r="L346" s="23"/>
      <c r="M346" s="24"/>
    </row>
    <row r="347" spans="1:13" x14ac:dyDescent="0.25">
      <c r="A347" s="84"/>
      <c r="B347" s="84"/>
      <c r="C347" s="84"/>
      <c r="D347" s="84"/>
      <c r="E347" s="84"/>
      <c r="F347" s="24"/>
      <c r="G347" s="24"/>
      <c r="H347" s="24"/>
      <c r="I347" s="15"/>
      <c r="J347" s="24"/>
      <c r="K347" s="23"/>
      <c r="L347" s="23"/>
      <c r="M347" s="24"/>
    </row>
    <row r="348" spans="1:13" x14ac:dyDescent="0.25">
      <c r="A348" s="84"/>
      <c r="B348" s="84"/>
      <c r="C348" s="84"/>
      <c r="D348" s="84"/>
      <c r="E348" s="84"/>
      <c r="F348" s="24"/>
      <c r="G348" s="24"/>
      <c r="H348" s="24"/>
      <c r="I348" s="15"/>
      <c r="J348" s="24"/>
      <c r="K348" s="23"/>
      <c r="L348" s="23"/>
      <c r="M348" s="24"/>
    </row>
    <row r="349" spans="1:13" x14ac:dyDescent="0.25">
      <c r="A349" s="84"/>
      <c r="B349" s="84"/>
      <c r="C349" s="84"/>
      <c r="D349" s="84"/>
      <c r="E349" s="84"/>
      <c r="F349" s="24"/>
      <c r="G349" s="24"/>
      <c r="H349" s="24"/>
      <c r="I349" s="15"/>
      <c r="J349" s="24"/>
      <c r="K349" s="23"/>
      <c r="L349" s="23"/>
      <c r="M349" s="24"/>
    </row>
    <row r="350" spans="1:13" x14ac:dyDescent="0.25">
      <c r="A350" s="84"/>
      <c r="B350" s="84"/>
      <c r="C350" s="84"/>
      <c r="D350" s="84"/>
      <c r="E350" s="84"/>
      <c r="F350" s="24"/>
      <c r="G350" s="24"/>
      <c r="H350" s="24"/>
      <c r="I350" s="15"/>
      <c r="J350" s="24"/>
      <c r="K350" s="23"/>
      <c r="L350" s="23"/>
      <c r="M350" s="24"/>
    </row>
    <row r="351" spans="1:13" x14ac:dyDescent="0.25">
      <c r="A351" s="84"/>
      <c r="B351" s="84"/>
      <c r="C351" s="84"/>
      <c r="D351" s="84"/>
      <c r="E351" s="84"/>
      <c r="F351" s="24"/>
      <c r="G351" s="24"/>
      <c r="H351" s="24"/>
      <c r="I351" s="15"/>
      <c r="J351" s="24"/>
      <c r="K351" s="23"/>
      <c r="L351" s="23"/>
      <c r="M351" s="24"/>
    </row>
    <row r="352" spans="1:13" x14ac:dyDescent="0.25">
      <c r="A352" s="84"/>
      <c r="B352" s="84"/>
      <c r="C352" s="84"/>
      <c r="D352" s="84"/>
      <c r="E352" s="84"/>
      <c r="F352" s="24"/>
      <c r="G352" s="24"/>
      <c r="H352" s="24"/>
      <c r="I352" s="15"/>
      <c r="J352" s="24"/>
      <c r="K352" s="23"/>
      <c r="L352" s="23"/>
      <c r="M352" s="24"/>
    </row>
    <row r="353" spans="1:13" x14ac:dyDescent="0.25">
      <c r="A353" s="84"/>
      <c r="B353" s="84"/>
      <c r="C353" s="84"/>
      <c r="D353" s="84"/>
      <c r="E353" s="84"/>
      <c r="F353" s="24"/>
      <c r="G353" s="24"/>
      <c r="H353" s="24"/>
      <c r="I353" s="15"/>
      <c r="J353" s="24"/>
      <c r="K353" s="23"/>
      <c r="L353" s="23"/>
      <c r="M353" s="24"/>
    </row>
    <row r="354" spans="1:13" x14ac:dyDescent="0.25">
      <c r="A354" s="84"/>
      <c r="B354" s="84"/>
      <c r="C354" s="84"/>
      <c r="D354" s="84"/>
      <c r="E354" s="84"/>
      <c r="F354" s="24"/>
      <c r="G354" s="24"/>
      <c r="H354" s="24"/>
      <c r="I354" s="15"/>
      <c r="J354" s="24"/>
      <c r="K354" s="23"/>
      <c r="L354" s="23"/>
      <c r="M354" s="24"/>
    </row>
    <row r="355" spans="1:13" x14ac:dyDescent="0.25">
      <c r="A355" s="84"/>
      <c r="B355" s="84"/>
      <c r="C355" s="84"/>
      <c r="D355" s="84"/>
      <c r="E355" s="84"/>
      <c r="F355" s="24"/>
      <c r="G355" s="24"/>
      <c r="H355" s="24"/>
      <c r="I355" s="15"/>
      <c r="J355" s="24"/>
      <c r="K355" s="23"/>
      <c r="L355" s="23"/>
      <c r="M355" s="24"/>
    </row>
    <row r="356" spans="1:13" x14ac:dyDescent="0.25">
      <c r="A356" s="84"/>
      <c r="B356" s="84"/>
      <c r="C356" s="84"/>
      <c r="D356" s="84"/>
      <c r="E356" s="84"/>
      <c r="F356" s="24"/>
      <c r="G356" s="24"/>
      <c r="H356" s="24"/>
      <c r="I356" s="15"/>
      <c r="J356" s="24"/>
      <c r="K356" s="23"/>
      <c r="L356" s="23"/>
      <c r="M356" s="24"/>
    </row>
    <row r="357" spans="1:13" x14ac:dyDescent="0.25">
      <c r="A357" s="84"/>
      <c r="B357" s="84"/>
      <c r="C357" s="84"/>
      <c r="D357" s="84"/>
      <c r="E357" s="84"/>
      <c r="F357" s="24"/>
      <c r="G357" s="24"/>
      <c r="H357" s="24"/>
      <c r="I357" s="15"/>
      <c r="J357" s="24"/>
      <c r="K357" s="23"/>
      <c r="L357" s="23"/>
      <c r="M357" s="24"/>
    </row>
    <row r="358" spans="1:13" x14ac:dyDescent="0.25">
      <c r="A358" s="84"/>
      <c r="B358" s="84"/>
      <c r="C358" s="84"/>
      <c r="D358" s="84"/>
      <c r="E358" s="84"/>
      <c r="F358" s="24"/>
      <c r="G358" s="24"/>
      <c r="H358" s="24"/>
      <c r="I358" s="15"/>
      <c r="J358" s="24"/>
      <c r="K358" s="23"/>
      <c r="L358" s="23"/>
      <c r="M358" s="24"/>
    </row>
    <row r="359" spans="1:13" x14ac:dyDescent="0.25">
      <c r="A359" s="84"/>
      <c r="B359" s="84"/>
      <c r="C359" s="84"/>
      <c r="D359" s="84"/>
      <c r="E359" s="84"/>
      <c r="F359" s="24"/>
      <c r="G359" s="24"/>
      <c r="H359" s="24"/>
      <c r="I359" s="15"/>
      <c r="J359" s="24"/>
      <c r="K359" s="23"/>
      <c r="L359" s="23"/>
      <c r="M359" s="24"/>
    </row>
    <row r="360" spans="1:13" x14ac:dyDescent="0.25">
      <c r="A360" s="84"/>
      <c r="B360" s="84"/>
      <c r="C360" s="84"/>
      <c r="D360" s="84"/>
      <c r="E360" s="84"/>
      <c r="F360" s="24"/>
      <c r="G360" s="24"/>
      <c r="H360" s="24"/>
      <c r="I360" s="15"/>
      <c r="J360" s="24"/>
      <c r="K360" s="23"/>
      <c r="L360" s="23"/>
      <c r="M360" s="24"/>
    </row>
    <row r="361" spans="1:13" x14ac:dyDescent="0.25">
      <c r="A361" s="83"/>
      <c r="B361" s="83"/>
      <c r="C361" s="83"/>
      <c r="D361" s="83"/>
      <c r="E361" s="83"/>
      <c r="F361" s="24"/>
      <c r="G361" s="24"/>
      <c r="H361" s="24"/>
      <c r="I361" s="15"/>
      <c r="J361" s="24"/>
      <c r="K361" s="23"/>
      <c r="L361" s="23"/>
      <c r="M361" s="24"/>
    </row>
    <row r="362" spans="1:13" x14ac:dyDescent="0.25">
      <c r="A362" s="84"/>
      <c r="B362" s="84"/>
      <c r="C362" s="84"/>
      <c r="D362" s="84"/>
      <c r="E362" s="84"/>
      <c r="F362" s="24"/>
      <c r="G362" s="24"/>
      <c r="H362" s="24"/>
      <c r="I362" s="15"/>
      <c r="J362" s="24"/>
      <c r="K362" s="23"/>
      <c r="L362" s="23"/>
      <c r="M362" s="24"/>
    </row>
    <row r="363" spans="1:13" x14ac:dyDescent="0.25">
      <c r="A363" s="84"/>
      <c r="B363" s="84"/>
      <c r="C363" s="84"/>
      <c r="D363" s="84"/>
      <c r="E363" s="84"/>
      <c r="F363" s="24"/>
      <c r="G363" s="24"/>
      <c r="H363" s="24"/>
      <c r="I363" s="15"/>
      <c r="J363" s="24"/>
      <c r="K363" s="23"/>
      <c r="L363" s="23"/>
      <c r="M363" s="24"/>
    </row>
    <row r="364" spans="1:13" x14ac:dyDescent="0.25">
      <c r="A364" s="84"/>
      <c r="B364" s="84"/>
      <c r="C364" s="84"/>
      <c r="D364" s="84"/>
      <c r="E364" s="84"/>
      <c r="F364" s="24"/>
      <c r="G364" s="24"/>
      <c r="H364" s="24"/>
      <c r="I364" s="15"/>
      <c r="J364" s="24"/>
      <c r="K364" s="23"/>
      <c r="L364" s="23"/>
      <c r="M364" s="24"/>
    </row>
    <row r="365" spans="1:13" x14ac:dyDescent="0.25">
      <c r="A365" s="84"/>
      <c r="B365" s="84"/>
      <c r="C365" s="84"/>
      <c r="D365" s="84"/>
      <c r="E365" s="84"/>
      <c r="F365" s="24"/>
      <c r="G365" s="24"/>
      <c r="H365" s="24"/>
      <c r="I365" s="15"/>
      <c r="J365" s="24"/>
      <c r="K365" s="23"/>
      <c r="L365" s="23"/>
      <c r="M365" s="24"/>
    </row>
    <row r="366" spans="1:13" ht="16.5" customHeight="1" x14ac:dyDescent="0.25">
      <c r="A366" s="84"/>
      <c r="B366" s="84"/>
      <c r="C366" s="84"/>
      <c r="D366" s="84"/>
      <c r="E366" s="84"/>
      <c r="F366" s="24"/>
      <c r="G366" s="24"/>
      <c r="H366" s="24"/>
      <c r="I366" s="15"/>
      <c r="J366" s="24"/>
      <c r="K366" s="23"/>
      <c r="L366" s="23"/>
      <c r="M366" s="24"/>
    </row>
    <row r="367" spans="1:13" ht="19.5" customHeight="1" x14ac:dyDescent="0.25">
      <c r="A367" s="84"/>
      <c r="B367" s="84"/>
      <c r="C367" s="84"/>
      <c r="D367" s="84"/>
      <c r="E367" s="84"/>
      <c r="F367" s="24"/>
      <c r="G367" s="24"/>
      <c r="H367" s="24"/>
      <c r="I367" s="15"/>
      <c r="J367" s="24"/>
      <c r="K367" s="23"/>
      <c r="L367" s="23"/>
      <c r="M367" s="24"/>
    </row>
    <row r="368" spans="1:13" x14ac:dyDescent="0.25">
      <c r="A368" s="84"/>
      <c r="B368" s="84"/>
      <c r="C368" s="84"/>
      <c r="D368" s="84"/>
      <c r="E368" s="84"/>
      <c r="F368" s="24"/>
      <c r="G368" s="24"/>
      <c r="H368" s="24"/>
      <c r="I368" s="15"/>
      <c r="J368" s="24"/>
      <c r="K368" s="23"/>
      <c r="L368" s="23"/>
      <c r="M368" s="24"/>
    </row>
    <row r="369" spans="1:13" ht="12.75" customHeight="1" x14ac:dyDescent="0.25">
      <c r="A369" s="84"/>
      <c r="B369" s="84"/>
      <c r="C369" s="84"/>
      <c r="D369" s="84"/>
      <c r="E369" s="84"/>
      <c r="F369" s="24"/>
      <c r="G369" s="24"/>
      <c r="H369" s="24"/>
      <c r="I369" s="15"/>
      <c r="J369" s="24"/>
      <c r="K369" s="23"/>
      <c r="L369" s="23"/>
      <c r="M369" s="24"/>
    </row>
    <row r="370" spans="1:13" ht="15" customHeight="1" x14ac:dyDescent="0.25">
      <c r="A370" s="84"/>
      <c r="B370" s="84"/>
      <c r="C370" s="84"/>
      <c r="D370" s="84"/>
      <c r="E370" s="84"/>
      <c r="F370" s="24"/>
      <c r="G370" s="24"/>
      <c r="H370" s="24"/>
      <c r="I370" s="15"/>
      <c r="J370" s="24"/>
      <c r="K370" s="23"/>
      <c r="L370" s="23"/>
      <c r="M370" s="24"/>
    </row>
    <row r="371" spans="1:13" ht="15" customHeight="1" x14ac:dyDescent="0.25">
      <c r="A371" s="84"/>
      <c r="B371" s="84"/>
      <c r="C371" s="84"/>
      <c r="D371" s="84"/>
      <c r="E371" s="84"/>
      <c r="F371" s="24"/>
      <c r="G371" s="24"/>
      <c r="H371" s="24"/>
      <c r="I371" s="15"/>
      <c r="J371" s="24"/>
      <c r="K371" s="23"/>
      <c r="L371" s="23"/>
      <c r="M371" s="24"/>
    </row>
    <row r="372" spans="1:13" x14ac:dyDescent="0.25">
      <c r="A372" s="84"/>
      <c r="B372" s="84"/>
      <c r="C372" s="84"/>
      <c r="D372" s="84"/>
      <c r="E372" s="84"/>
      <c r="F372" s="24"/>
      <c r="G372" s="24"/>
      <c r="H372" s="24"/>
      <c r="I372" s="15"/>
      <c r="J372" s="24"/>
      <c r="K372" s="23"/>
      <c r="L372" s="23"/>
      <c r="M372" s="24"/>
    </row>
    <row r="373" spans="1:13" ht="15" customHeight="1" x14ac:dyDescent="0.25">
      <c r="A373" s="85"/>
      <c r="B373" s="85"/>
      <c r="C373" s="85"/>
      <c r="D373" s="85"/>
      <c r="E373" s="85"/>
      <c r="F373" s="85"/>
      <c r="G373" s="85"/>
      <c r="H373" s="85"/>
      <c r="I373" s="85"/>
      <c r="J373" s="85"/>
      <c r="K373" s="85"/>
      <c r="L373" s="23"/>
      <c r="M373" s="24"/>
    </row>
    <row r="374" spans="1:13" x14ac:dyDescent="0.25">
      <c r="A374" s="24"/>
      <c r="B374" s="24"/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</row>
    <row r="375" spans="1:13" x14ac:dyDescent="0.25">
      <c r="A375" s="86"/>
      <c r="B375" s="86"/>
      <c r="C375" s="86"/>
      <c r="D375" s="86"/>
      <c r="E375" s="86"/>
      <c r="F375" s="86"/>
      <c r="G375" s="86"/>
      <c r="H375" s="86"/>
      <c r="I375" s="86"/>
      <c r="J375" s="86"/>
      <c r="K375" s="86"/>
      <c r="L375" s="86"/>
      <c r="M375" s="24"/>
    </row>
    <row r="376" spans="1:13" x14ac:dyDescent="0.25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4"/>
    </row>
    <row r="377" spans="1:13" ht="15" customHeight="1" x14ac:dyDescent="0.25">
      <c r="A377" s="89"/>
      <c r="B377" s="89"/>
      <c r="C377" s="89"/>
      <c r="D377" s="89"/>
      <c r="E377" s="89"/>
      <c r="F377" s="89"/>
      <c r="G377" s="89"/>
      <c r="H377" s="89"/>
      <c r="I377" s="89"/>
      <c r="J377" s="89"/>
      <c r="K377" s="89"/>
      <c r="L377" s="16"/>
      <c r="M377" s="24"/>
    </row>
    <row r="378" spans="1:13" ht="15" customHeight="1" x14ac:dyDescent="0.25">
      <c r="A378" s="24"/>
      <c r="B378" s="24"/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</row>
    <row r="379" spans="1:13" x14ac:dyDescent="0.25">
      <c r="A379" s="88"/>
      <c r="B379" s="88"/>
      <c r="C379" s="88"/>
      <c r="D379" s="88"/>
      <c r="E379" s="88"/>
      <c r="F379" s="14"/>
      <c r="G379" s="14"/>
      <c r="H379" s="14"/>
      <c r="I379" s="14"/>
      <c r="J379" s="14"/>
      <c r="K379" s="14"/>
      <c r="L379" s="14"/>
      <c r="M379" s="24"/>
    </row>
    <row r="380" spans="1:13" x14ac:dyDescent="0.25">
      <c r="A380" s="84"/>
      <c r="B380" s="84"/>
      <c r="C380" s="84"/>
      <c r="D380" s="84"/>
      <c r="E380" s="84"/>
      <c r="F380" s="24"/>
      <c r="G380" s="24"/>
      <c r="H380" s="23"/>
      <c r="I380" s="23"/>
      <c r="J380" s="17"/>
      <c r="K380" s="24"/>
      <c r="L380" s="23"/>
      <c r="M380" s="24"/>
    </row>
    <row r="381" spans="1:13" x14ac:dyDescent="0.25">
      <c r="A381" s="84"/>
      <c r="B381" s="84"/>
      <c r="C381" s="84"/>
      <c r="D381" s="84"/>
      <c r="E381" s="84"/>
      <c r="F381" s="24"/>
      <c r="G381" s="24"/>
      <c r="H381" s="23"/>
      <c r="I381" s="23"/>
      <c r="J381" s="17"/>
      <c r="K381" s="24"/>
      <c r="L381" s="23"/>
      <c r="M381" s="24"/>
    </row>
    <row r="382" spans="1:13" x14ac:dyDescent="0.25">
      <c r="A382" s="84"/>
      <c r="B382" s="84"/>
      <c r="C382" s="84"/>
      <c r="D382" s="84"/>
      <c r="E382" s="84"/>
      <c r="F382" s="24"/>
      <c r="G382" s="24"/>
      <c r="H382" s="23"/>
      <c r="I382" s="23"/>
      <c r="J382" s="17"/>
      <c r="K382" s="24"/>
      <c r="L382" s="23"/>
      <c r="M382" s="24"/>
    </row>
    <row r="383" spans="1:13" x14ac:dyDescent="0.25">
      <c r="A383" s="84"/>
      <c r="B383" s="84"/>
      <c r="C383" s="84"/>
      <c r="D383" s="84"/>
      <c r="E383" s="84"/>
      <c r="F383" s="24"/>
      <c r="G383" s="24"/>
      <c r="H383" s="23"/>
      <c r="I383" s="23"/>
      <c r="J383" s="17"/>
      <c r="K383" s="24"/>
      <c r="L383" s="23"/>
      <c r="M383" s="24"/>
    </row>
    <row r="384" spans="1:13" x14ac:dyDescent="0.25">
      <c r="A384" s="85"/>
      <c r="B384" s="85"/>
      <c r="C384" s="85"/>
      <c r="D384" s="85"/>
      <c r="E384" s="85"/>
      <c r="F384" s="85"/>
      <c r="G384" s="85"/>
      <c r="H384" s="85"/>
      <c r="I384" s="85"/>
      <c r="J384" s="85"/>
      <c r="K384" s="85"/>
      <c r="L384" s="23"/>
      <c r="M384" s="24"/>
    </row>
    <row r="385" spans="1:13" ht="15" customHeight="1" x14ac:dyDescent="0.25">
      <c r="A385" s="24"/>
      <c r="B385" s="24"/>
      <c r="C385" s="24"/>
      <c r="D385" s="24"/>
      <c r="E385" s="24"/>
      <c r="F385" s="24"/>
      <c r="G385" s="24"/>
      <c r="H385" s="24"/>
      <c r="I385" s="24"/>
      <c r="J385" s="24"/>
      <c r="K385" s="24"/>
      <c r="L385" s="24"/>
      <c r="M385" s="24"/>
    </row>
    <row r="386" spans="1:13" ht="15" customHeight="1" x14ac:dyDescent="0.25">
      <c r="A386" s="86"/>
      <c r="B386" s="86"/>
      <c r="C386" s="86"/>
      <c r="D386" s="86"/>
      <c r="E386" s="86"/>
      <c r="F386" s="86"/>
      <c r="G386" s="86"/>
      <c r="H386" s="86"/>
      <c r="I386" s="86"/>
      <c r="J386" s="86"/>
      <c r="K386" s="86"/>
      <c r="L386" s="86"/>
      <c r="M386" s="24"/>
    </row>
    <row r="387" spans="1:13" x14ac:dyDescent="0.25">
      <c r="A387" s="24"/>
      <c r="B387" s="24"/>
      <c r="C387" s="24"/>
      <c r="D387" s="24"/>
      <c r="E387" s="24"/>
      <c r="F387" s="24"/>
      <c r="G387" s="24"/>
      <c r="H387" s="24"/>
      <c r="I387" s="24"/>
      <c r="J387" s="24"/>
      <c r="K387" s="24"/>
      <c r="L387" s="24"/>
      <c r="M387" s="24"/>
    </row>
    <row r="388" spans="1:13" ht="15" customHeight="1" x14ac:dyDescent="0.25">
      <c r="A388" s="88"/>
      <c r="B388" s="88"/>
      <c r="C388" s="88"/>
      <c r="D388" s="88"/>
      <c r="E388" s="88"/>
      <c r="F388" s="14"/>
      <c r="G388" s="14"/>
      <c r="H388" s="14"/>
      <c r="I388" s="14"/>
      <c r="J388" s="14"/>
      <c r="K388" s="14"/>
      <c r="L388" s="14"/>
      <c r="M388" s="24"/>
    </row>
    <row r="389" spans="1:13" x14ac:dyDescent="0.25">
      <c r="A389" s="84"/>
      <c r="B389" s="84"/>
      <c r="C389" s="84"/>
      <c r="D389" s="84"/>
      <c r="E389" s="84"/>
      <c r="F389" s="24"/>
      <c r="G389" s="24"/>
      <c r="H389" s="23"/>
      <c r="I389" s="23"/>
      <c r="J389" s="17"/>
      <c r="K389" s="24"/>
      <c r="L389" s="23"/>
      <c r="M389" s="24"/>
    </row>
    <row r="390" spans="1:13" x14ac:dyDescent="0.25">
      <c r="A390" s="84"/>
      <c r="B390" s="84"/>
      <c r="C390" s="84"/>
      <c r="D390" s="84"/>
      <c r="E390" s="84"/>
      <c r="F390" s="24"/>
      <c r="G390" s="24"/>
      <c r="H390" s="23"/>
      <c r="I390" s="23"/>
      <c r="J390" s="17"/>
      <c r="K390" s="24"/>
      <c r="L390" s="23"/>
      <c r="M390" s="24"/>
    </row>
    <row r="391" spans="1:13" x14ac:dyDescent="0.25">
      <c r="A391" s="84"/>
      <c r="B391" s="84"/>
      <c r="C391" s="84"/>
      <c r="D391" s="84"/>
      <c r="E391" s="84"/>
      <c r="F391" s="24"/>
      <c r="G391" s="24"/>
      <c r="H391" s="23"/>
      <c r="I391" s="23"/>
      <c r="J391" s="17"/>
      <c r="K391" s="24"/>
      <c r="L391" s="23"/>
      <c r="M391" s="24"/>
    </row>
    <row r="392" spans="1:13" x14ac:dyDescent="0.25">
      <c r="A392" s="85"/>
      <c r="B392" s="85"/>
      <c r="C392" s="85"/>
      <c r="D392" s="85"/>
      <c r="E392" s="85"/>
      <c r="F392" s="85"/>
      <c r="G392" s="85"/>
      <c r="H392" s="85"/>
      <c r="I392" s="85"/>
      <c r="J392" s="85"/>
      <c r="K392" s="85"/>
      <c r="L392" s="23"/>
      <c r="M392" s="24"/>
    </row>
    <row r="393" spans="1:13" x14ac:dyDescent="0.25">
      <c r="A393" s="24"/>
      <c r="B393" s="24"/>
      <c r="C393" s="24"/>
      <c r="D393" s="24"/>
      <c r="E393" s="24"/>
      <c r="F393" s="24"/>
      <c r="G393" s="24"/>
      <c r="H393" s="24"/>
      <c r="I393" s="24"/>
      <c r="J393" s="24"/>
      <c r="K393" s="24"/>
      <c r="L393" s="24"/>
      <c r="M393" s="24"/>
    </row>
    <row r="394" spans="1:13" x14ac:dyDescent="0.25">
      <c r="A394" s="86"/>
      <c r="B394" s="86"/>
      <c r="C394" s="86"/>
      <c r="D394" s="86"/>
      <c r="E394" s="86"/>
      <c r="F394" s="86"/>
      <c r="G394" s="86"/>
      <c r="H394" s="86"/>
      <c r="I394" s="86"/>
      <c r="J394" s="86"/>
      <c r="K394" s="86"/>
      <c r="L394" s="86"/>
      <c r="M394" s="24"/>
    </row>
    <row r="395" spans="1:13" x14ac:dyDescent="0.25">
      <c r="A395" s="24"/>
      <c r="B395" s="24"/>
      <c r="C395" s="24"/>
      <c r="D395" s="24"/>
      <c r="E395" s="24"/>
      <c r="F395" s="24"/>
      <c r="G395" s="24"/>
      <c r="H395" s="24"/>
      <c r="I395" s="24"/>
      <c r="J395" s="24"/>
      <c r="K395" s="24"/>
      <c r="L395" s="24"/>
      <c r="M395" s="24"/>
    </row>
    <row r="396" spans="1:13" x14ac:dyDescent="0.25">
      <c r="A396" s="88"/>
      <c r="B396" s="88"/>
      <c r="C396" s="88"/>
      <c r="D396" s="88"/>
      <c r="E396" s="88"/>
      <c r="F396" s="14"/>
      <c r="G396" s="14"/>
      <c r="H396" s="14"/>
      <c r="I396" s="14"/>
      <c r="J396" s="14"/>
      <c r="K396" s="14"/>
      <c r="L396" s="14"/>
      <c r="M396" s="24"/>
    </row>
    <row r="397" spans="1:13" x14ac:dyDescent="0.25">
      <c r="A397" s="84"/>
      <c r="B397" s="84"/>
      <c r="C397" s="84"/>
      <c r="D397" s="84"/>
      <c r="E397" s="84"/>
      <c r="F397" s="14"/>
      <c r="G397" s="24"/>
      <c r="H397" s="23"/>
      <c r="I397" s="23"/>
      <c r="J397" s="24"/>
      <c r="K397" s="23"/>
      <c r="L397" s="23"/>
      <c r="M397" s="24"/>
    </row>
    <row r="398" spans="1:13" x14ac:dyDescent="0.25">
      <c r="A398" s="85"/>
      <c r="B398" s="85"/>
      <c r="C398" s="85"/>
      <c r="D398" s="85"/>
      <c r="E398" s="85"/>
      <c r="F398" s="85"/>
      <c r="G398" s="85"/>
      <c r="H398" s="85"/>
      <c r="I398" s="85"/>
      <c r="J398" s="85"/>
      <c r="K398" s="85"/>
      <c r="L398" s="23"/>
      <c r="M398" s="24"/>
    </row>
    <row r="399" spans="1:13" x14ac:dyDescent="0.25">
      <c r="A399" s="24"/>
      <c r="B399" s="24"/>
      <c r="C399" s="24"/>
      <c r="D399" s="24"/>
      <c r="E399" s="24"/>
      <c r="F399" s="24"/>
      <c r="G399" s="24"/>
      <c r="H399" s="24"/>
      <c r="I399" s="24"/>
      <c r="J399" s="24"/>
      <c r="K399" s="24"/>
      <c r="L399" s="24"/>
      <c r="M399" s="24"/>
    </row>
    <row r="400" spans="1:13" x14ac:dyDescent="0.25">
      <c r="A400" s="88"/>
      <c r="B400" s="88"/>
      <c r="C400" s="88"/>
      <c r="D400" s="88"/>
      <c r="E400" s="88"/>
      <c r="F400" s="14"/>
      <c r="G400" s="14"/>
      <c r="H400" s="14"/>
      <c r="I400" s="14"/>
      <c r="J400" s="14"/>
      <c r="K400" s="14"/>
      <c r="L400" s="14"/>
      <c r="M400" s="14"/>
    </row>
    <row r="401" spans="1:13" x14ac:dyDescent="0.25">
      <c r="A401" s="88"/>
      <c r="B401" s="88"/>
      <c r="C401" s="88"/>
      <c r="D401" s="88"/>
      <c r="E401" s="88"/>
      <c r="F401" s="18"/>
      <c r="G401" s="24"/>
      <c r="H401" s="23"/>
      <c r="I401" s="23"/>
      <c r="J401" s="17"/>
      <c r="K401" s="24"/>
      <c r="L401" s="24"/>
      <c r="M401" s="23"/>
    </row>
    <row r="402" spans="1:13" x14ac:dyDescent="0.25">
      <c r="A402" s="85"/>
      <c r="B402" s="85"/>
      <c r="C402" s="85"/>
      <c r="D402" s="85"/>
      <c r="E402" s="85"/>
      <c r="F402" s="85"/>
      <c r="G402" s="85"/>
      <c r="H402" s="85"/>
      <c r="I402" s="85"/>
      <c r="J402" s="85"/>
      <c r="K402" s="85"/>
      <c r="L402" s="85"/>
      <c r="M402" s="23"/>
    </row>
    <row r="403" spans="1:13" x14ac:dyDescent="0.25">
      <c r="A403" s="24"/>
      <c r="B403" s="24"/>
      <c r="C403" s="24"/>
      <c r="D403" s="24"/>
      <c r="E403" s="24"/>
      <c r="F403" s="24"/>
      <c r="G403" s="24"/>
      <c r="H403" s="24"/>
      <c r="I403" s="24"/>
      <c r="J403" s="24"/>
      <c r="K403" s="24"/>
      <c r="L403" s="24"/>
      <c r="M403" s="24"/>
    </row>
    <row r="404" spans="1:13" x14ac:dyDescent="0.25">
      <c r="A404" s="86"/>
      <c r="B404" s="86"/>
      <c r="C404" s="86"/>
      <c r="D404" s="86"/>
      <c r="E404" s="86"/>
      <c r="F404" s="86"/>
      <c r="G404" s="86"/>
      <c r="H404" s="86"/>
      <c r="I404" s="86"/>
      <c r="J404" s="86"/>
      <c r="K404" s="86"/>
      <c r="L404" s="86"/>
      <c r="M404" s="24"/>
    </row>
    <row r="405" spans="1:13" x14ac:dyDescent="0.25">
      <c r="A405" s="24"/>
      <c r="B405" s="24"/>
      <c r="C405" s="24"/>
      <c r="D405" s="24"/>
      <c r="E405" s="24"/>
      <c r="F405" s="24"/>
      <c r="G405" s="24"/>
      <c r="H405" s="24"/>
      <c r="I405" s="24"/>
      <c r="J405" s="24"/>
      <c r="K405" s="24"/>
      <c r="L405" s="24"/>
      <c r="M405" s="24"/>
    </row>
    <row r="406" spans="1:13" x14ac:dyDescent="0.25">
      <c r="A406" s="88"/>
      <c r="B406" s="88"/>
      <c r="C406" s="88"/>
      <c r="D406" s="88"/>
      <c r="E406" s="88"/>
      <c r="F406" s="14"/>
      <c r="G406" s="24"/>
      <c r="H406" s="14"/>
      <c r="I406" s="14"/>
      <c r="J406" s="14"/>
      <c r="K406" s="18"/>
      <c r="L406" s="14"/>
      <c r="M406" s="24"/>
    </row>
    <row r="407" spans="1:13" x14ac:dyDescent="0.25">
      <c r="A407" s="84"/>
      <c r="B407" s="84"/>
      <c r="C407" s="84"/>
      <c r="D407" s="84"/>
      <c r="E407" s="84"/>
      <c r="F407" s="19"/>
      <c r="G407" s="24"/>
      <c r="H407" s="23"/>
      <c r="I407" s="23"/>
      <c r="J407" s="17"/>
      <c r="K407" s="23"/>
      <c r="L407" s="23"/>
      <c r="M407" s="24"/>
    </row>
    <row r="408" spans="1:13" x14ac:dyDescent="0.25">
      <c r="A408" s="84"/>
      <c r="B408" s="84"/>
      <c r="C408" s="84"/>
      <c r="D408" s="84"/>
      <c r="E408" s="84"/>
      <c r="F408" s="19"/>
      <c r="G408" s="24"/>
      <c r="H408" s="23"/>
      <c r="I408" s="23"/>
      <c r="J408" s="17"/>
      <c r="K408" s="23"/>
      <c r="L408" s="23"/>
      <c r="M408" s="24"/>
    </row>
    <row r="409" spans="1:13" x14ac:dyDescent="0.25">
      <c r="A409" s="84"/>
      <c r="B409" s="84"/>
      <c r="C409" s="84"/>
      <c r="D409" s="84"/>
      <c r="E409" s="84"/>
      <c r="F409" s="23"/>
      <c r="G409" s="24"/>
      <c r="H409" s="23"/>
      <c r="I409" s="23"/>
      <c r="J409" s="17"/>
      <c r="K409" s="23"/>
      <c r="L409" s="23"/>
      <c r="M409" s="24"/>
    </row>
    <row r="410" spans="1:13" x14ac:dyDescent="0.25">
      <c r="A410" s="84"/>
      <c r="B410" s="84"/>
      <c r="C410" s="84"/>
      <c r="D410" s="84"/>
      <c r="E410" s="84"/>
      <c r="F410" s="19"/>
      <c r="G410" s="24"/>
      <c r="H410" s="23"/>
      <c r="I410" s="23"/>
      <c r="J410" s="17"/>
      <c r="K410" s="23"/>
      <c r="L410" s="23"/>
      <c r="M410" s="24"/>
    </row>
    <row r="411" spans="1:13" x14ac:dyDescent="0.25">
      <c r="A411" s="84"/>
      <c r="B411" s="84"/>
      <c r="C411" s="84"/>
      <c r="D411" s="84"/>
      <c r="E411" s="84"/>
      <c r="F411" s="19"/>
      <c r="G411" s="24"/>
      <c r="H411" s="23"/>
      <c r="I411" s="23"/>
      <c r="J411" s="17"/>
      <c r="K411" s="23"/>
      <c r="L411" s="23"/>
      <c r="M411" s="24"/>
    </row>
    <row r="412" spans="1:13" x14ac:dyDescent="0.25">
      <c r="A412" s="84"/>
      <c r="B412" s="84"/>
      <c r="C412" s="84"/>
      <c r="D412" s="84"/>
      <c r="E412" s="84"/>
      <c r="F412" s="19"/>
      <c r="G412" s="24"/>
      <c r="H412" s="23"/>
      <c r="I412" s="23"/>
      <c r="J412" s="17"/>
      <c r="K412" s="23"/>
      <c r="L412" s="23"/>
      <c r="M412" s="24"/>
    </row>
    <row r="413" spans="1:13" x14ac:dyDescent="0.25">
      <c r="A413" s="84"/>
      <c r="B413" s="84"/>
      <c r="C413" s="84"/>
      <c r="D413" s="84"/>
      <c r="E413" s="84"/>
      <c r="F413" s="19"/>
      <c r="G413" s="24"/>
      <c r="H413" s="23"/>
      <c r="I413" s="23"/>
      <c r="J413" s="17"/>
      <c r="K413" s="23"/>
      <c r="L413" s="23"/>
      <c r="M413" s="24"/>
    </row>
    <row r="414" spans="1:13" x14ac:dyDescent="0.25">
      <c r="A414" s="84"/>
      <c r="B414" s="84"/>
      <c r="C414" s="84"/>
      <c r="D414" s="84"/>
      <c r="E414" s="84"/>
      <c r="F414" s="19"/>
      <c r="G414" s="13"/>
      <c r="H414" s="23"/>
      <c r="I414" s="23"/>
      <c r="J414" s="17"/>
      <c r="K414" s="23"/>
      <c r="L414" s="23"/>
      <c r="M414" s="24"/>
    </row>
    <row r="415" spans="1:13" x14ac:dyDescent="0.25">
      <c r="A415" s="83"/>
      <c r="B415" s="83"/>
      <c r="C415" s="83"/>
      <c r="D415" s="83"/>
      <c r="E415" s="83"/>
      <c r="F415" s="19"/>
      <c r="G415" s="13"/>
      <c r="H415" s="23"/>
      <c r="I415" s="23"/>
      <c r="J415" s="17"/>
      <c r="K415" s="23"/>
      <c r="L415" s="23"/>
      <c r="M415" s="24"/>
    </row>
    <row r="416" spans="1:13" x14ac:dyDescent="0.25">
      <c r="A416" s="83"/>
      <c r="B416" s="83"/>
      <c r="C416" s="83"/>
      <c r="D416" s="83"/>
      <c r="E416" s="83"/>
      <c r="F416" s="19"/>
      <c r="G416" s="13"/>
      <c r="H416" s="23"/>
      <c r="I416" s="23"/>
      <c r="J416" s="17"/>
      <c r="K416" s="23"/>
      <c r="L416" s="23"/>
      <c r="M416" s="24"/>
    </row>
    <row r="417" spans="1:13" x14ac:dyDescent="0.25">
      <c r="A417" s="83"/>
      <c r="B417" s="83"/>
      <c r="C417" s="83"/>
      <c r="D417" s="83"/>
      <c r="E417" s="83"/>
      <c r="F417" s="19"/>
      <c r="G417" s="13"/>
      <c r="H417" s="23"/>
      <c r="I417" s="23"/>
      <c r="J417" s="17"/>
      <c r="K417" s="23"/>
      <c r="L417" s="23"/>
      <c r="M417" s="24"/>
    </row>
    <row r="418" spans="1:13" x14ac:dyDescent="0.25">
      <c r="A418" s="83"/>
      <c r="B418" s="83"/>
      <c r="C418" s="83"/>
      <c r="D418" s="83"/>
      <c r="E418" s="83"/>
      <c r="F418" s="19"/>
      <c r="G418" s="13"/>
      <c r="H418" s="23"/>
      <c r="I418" s="23"/>
      <c r="J418" s="17"/>
      <c r="K418" s="23"/>
      <c r="L418" s="23"/>
      <c r="M418" s="24"/>
    </row>
    <row r="419" spans="1:13" x14ac:dyDescent="0.25">
      <c r="A419" s="83"/>
      <c r="B419" s="83"/>
      <c r="C419" s="83"/>
      <c r="D419" s="83"/>
      <c r="E419" s="83"/>
      <c r="F419" s="19"/>
      <c r="G419" s="13"/>
      <c r="H419" s="23"/>
      <c r="I419" s="23"/>
      <c r="J419" s="17"/>
      <c r="K419" s="23"/>
      <c r="L419" s="23"/>
      <c r="M419" s="24"/>
    </row>
    <row r="420" spans="1:13" x14ac:dyDescent="0.25">
      <c r="A420" s="83"/>
      <c r="B420" s="83"/>
      <c r="C420" s="83"/>
      <c r="D420" s="83"/>
      <c r="E420" s="83"/>
      <c r="F420" s="19"/>
      <c r="G420" s="13"/>
      <c r="H420" s="23"/>
      <c r="I420" s="23"/>
      <c r="J420" s="17"/>
      <c r="K420" s="23"/>
      <c r="L420" s="23"/>
      <c r="M420" s="24"/>
    </row>
    <row r="421" spans="1:13" x14ac:dyDescent="0.25">
      <c r="A421" s="83"/>
      <c r="B421" s="83"/>
      <c r="C421" s="83"/>
      <c r="D421" s="83"/>
      <c r="E421" s="83"/>
      <c r="F421" s="19"/>
      <c r="G421" s="13"/>
      <c r="H421" s="23"/>
      <c r="I421" s="23"/>
      <c r="J421" s="17"/>
      <c r="K421" s="23"/>
      <c r="L421" s="23"/>
      <c r="M421" s="24"/>
    </row>
    <row r="422" spans="1:13" x14ac:dyDescent="0.25">
      <c r="A422" s="83"/>
      <c r="B422" s="83"/>
      <c r="C422" s="83"/>
      <c r="D422" s="83"/>
      <c r="E422" s="83"/>
      <c r="F422" s="19"/>
      <c r="G422" s="13"/>
      <c r="H422" s="23"/>
      <c r="I422" s="23"/>
      <c r="J422" s="17"/>
      <c r="K422" s="23"/>
      <c r="L422" s="23"/>
      <c r="M422" s="24"/>
    </row>
    <row r="423" spans="1:13" x14ac:dyDescent="0.25">
      <c r="A423" s="83"/>
      <c r="B423" s="83"/>
      <c r="C423" s="83"/>
      <c r="D423" s="83"/>
      <c r="E423" s="83"/>
      <c r="F423" s="19"/>
      <c r="G423" s="13"/>
      <c r="H423" s="23"/>
      <c r="I423" s="23"/>
      <c r="J423" s="17"/>
      <c r="K423" s="23"/>
      <c r="L423" s="23"/>
      <c r="M423" s="24"/>
    </row>
    <row r="424" spans="1:13" x14ac:dyDescent="0.25">
      <c r="A424" s="83"/>
      <c r="B424" s="83"/>
      <c r="C424" s="83"/>
      <c r="D424" s="83"/>
      <c r="E424" s="83"/>
      <c r="F424" s="19"/>
      <c r="G424" s="13"/>
      <c r="H424" s="23"/>
      <c r="I424" s="23"/>
      <c r="J424" s="17"/>
      <c r="K424" s="23"/>
      <c r="L424" s="23"/>
      <c r="M424" s="24"/>
    </row>
    <row r="425" spans="1:13" x14ac:dyDescent="0.25">
      <c r="A425" s="83"/>
      <c r="B425" s="83"/>
      <c r="C425" s="83"/>
      <c r="D425" s="83"/>
      <c r="E425" s="83"/>
      <c r="F425" s="19"/>
      <c r="G425" s="13"/>
      <c r="H425" s="23"/>
      <c r="I425" s="23"/>
      <c r="J425" s="17"/>
      <c r="K425" s="23"/>
      <c r="L425" s="23"/>
      <c r="M425" s="24"/>
    </row>
    <row r="426" spans="1:13" x14ac:dyDescent="0.25">
      <c r="A426" s="83"/>
      <c r="B426" s="83"/>
      <c r="C426" s="83"/>
      <c r="D426" s="83"/>
      <c r="E426" s="83"/>
      <c r="F426" s="19"/>
      <c r="G426" s="13"/>
      <c r="H426" s="23"/>
      <c r="I426" s="23"/>
      <c r="J426" s="17"/>
      <c r="K426" s="23"/>
      <c r="L426" s="23"/>
      <c r="M426" s="24"/>
    </row>
    <row r="427" spans="1:13" x14ac:dyDescent="0.25">
      <c r="A427" s="83"/>
      <c r="B427" s="83"/>
      <c r="C427" s="83"/>
      <c r="D427" s="83"/>
      <c r="E427" s="83"/>
      <c r="F427" s="23"/>
      <c r="G427" s="13"/>
      <c r="H427" s="23"/>
      <c r="I427" s="23"/>
      <c r="J427" s="17"/>
      <c r="K427" s="23"/>
      <c r="L427" s="23"/>
      <c r="M427" s="24"/>
    </row>
    <row r="428" spans="1:13" x14ac:dyDescent="0.25">
      <c r="A428" s="83"/>
      <c r="B428" s="83"/>
      <c r="C428" s="83"/>
      <c r="D428" s="83"/>
      <c r="E428" s="83"/>
      <c r="F428" s="19"/>
      <c r="G428" s="13"/>
      <c r="H428" s="23"/>
      <c r="I428" s="23"/>
      <c r="J428" s="17"/>
      <c r="K428" s="23"/>
      <c r="L428" s="23"/>
      <c r="M428" s="24"/>
    </row>
    <row r="429" spans="1:13" x14ac:dyDescent="0.25">
      <c r="A429" s="84"/>
      <c r="B429" s="84"/>
      <c r="C429" s="84"/>
      <c r="D429" s="84"/>
      <c r="E429" s="84"/>
      <c r="F429" s="20"/>
      <c r="G429" s="24"/>
      <c r="H429" s="23"/>
      <c r="I429" s="23"/>
      <c r="J429" s="17"/>
      <c r="K429" s="23"/>
      <c r="L429" s="23"/>
      <c r="M429" s="24"/>
    </row>
    <row r="430" spans="1:13" x14ac:dyDescent="0.25">
      <c r="A430" s="83"/>
      <c r="B430" s="83"/>
      <c r="C430" s="83"/>
      <c r="D430" s="83"/>
      <c r="E430" s="83"/>
      <c r="F430" s="20"/>
      <c r="G430" s="24"/>
      <c r="H430" s="23"/>
      <c r="I430" s="23"/>
      <c r="J430" s="17"/>
      <c r="K430" s="23"/>
      <c r="L430" s="23"/>
      <c r="M430" s="24"/>
    </row>
    <row r="431" spans="1:13" x14ac:dyDescent="0.25">
      <c r="A431" s="85"/>
      <c r="B431" s="85"/>
      <c r="C431" s="85"/>
      <c r="D431" s="85"/>
      <c r="E431" s="85"/>
      <c r="F431" s="85"/>
      <c r="G431" s="85"/>
      <c r="H431" s="85"/>
      <c r="I431" s="85"/>
      <c r="J431" s="85"/>
      <c r="K431" s="85"/>
      <c r="L431" s="23"/>
      <c r="M431" s="24"/>
    </row>
    <row r="432" spans="1:13" x14ac:dyDescent="0.25">
      <c r="A432" s="24"/>
      <c r="B432" s="24"/>
      <c r="C432" s="24"/>
      <c r="D432" s="24"/>
      <c r="E432" s="24"/>
      <c r="F432" s="24"/>
      <c r="G432" s="24"/>
      <c r="H432" s="24"/>
      <c r="I432" s="24"/>
      <c r="J432" s="24"/>
      <c r="K432" s="24"/>
      <c r="L432" s="24"/>
      <c r="M432" s="24"/>
    </row>
    <row r="433" spans="1:13" x14ac:dyDescent="0.25">
      <c r="A433" s="86"/>
      <c r="B433" s="86"/>
      <c r="C433" s="86"/>
      <c r="D433" s="86"/>
      <c r="E433" s="86"/>
      <c r="F433" s="86"/>
      <c r="G433" s="86"/>
      <c r="H433" s="86"/>
      <c r="I433" s="86"/>
      <c r="J433" s="86"/>
      <c r="K433" s="86"/>
      <c r="L433" s="86"/>
      <c r="M433" s="24"/>
    </row>
    <row r="434" spans="1:13" x14ac:dyDescent="0.25">
      <c r="A434" s="24"/>
      <c r="B434" s="24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</row>
    <row r="435" spans="1:13" x14ac:dyDescent="0.25">
      <c r="A435" s="88"/>
      <c r="B435" s="88"/>
      <c r="C435" s="88"/>
      <c r="D435" s="88"/>
      <c r="E435" s="88"/>
      <c r="F435" s="14"/>
      <c r="G435" s="14"/>
      <c r="H435" s="14"/>
      <c r="I435" s="14"/>
      <c r="J435" s="14"/>
      <c r="K435" s="14"/>
      <c r="L435" s="14"/>
      <c r="M435" s="24"/>
    </row>
    <row r="436" spans="1:13" x14ac:dyDescent="0.25">
      <c r="A436" s="84"/>
      <c r="B436" s="84"/>
      <c r="C436" s="84"/>
      <c r="D436" s="84"/>
      <c r="E436" s="84"/>
      <c r="F436" s="24"/>
      <c r="G436" s="24"/>
      <c r="H436" s="23"/>
      <c r="I436" s="23"/>
      <c r="J436" s="24"/>
      <c r="K436" s="24"/>
      <c r="L436" s="24"/>
      <c r="M436" s="24"/>
    </row>
    <row r="437" spans="1:13" x14ac:dyDescent="0.25">
      <c r="A437" s="84"/>
      <c r="B437" s="84"/>
      <c r="C437" s="84"/>
      <c r="D437" s="84"/>
      <c r="E437" s="84"/>
      <c r="F437" s="24"/>
      <c r="G437" s="24"/>
      <c r="H437" s="23"/>
      <c r="I437" s="23"/>
      <c r="J437" s="23"/>
      <c r="K437" s="24"/>
      <c r="L437" s="23"/>
      <c r="M437" s="24"/>
    </row>
    <row r="438" spans="1:13" x14ac:dyDescent="0.25">
      <c r="A438" s="84"/>
      <c r="B438" s="84"/>
      <c r="C438" s="84"/>
      <c r="D438" s="84"/>
      <c r="E438" s="84"/>
      <c r="F438" s="24"/>
      <c r="G438" s="24"/>
      <c r="H438" s="23"/>
      <c r="I438" s="23"/>
      <c r="J438" s="24"/>
      <c r="K438" s="24"/>
      <c r="L438" s="23"/>
      <c r="M438" s="24"/>
    </row>
    <row r="439" spans="1:13" x14ac:dyDescent="0.25">
      <c r="A439" s="85"/>
      <c r="B439" s="85"/>
      <c r="C439" s="85"/>
      <c r="D439" s="85"/>
      <c r="E439" s="85"/>
      <c r="F439" s="85"/>
      <c r="G439" s="85"/>
      <c r="H439" s="85"/>
      <c r="I439" s="85"/>
      <c r="J439" s="85"/>
      <c r="K439" s="85"/>
      <c r="L439" s="23"/>
      <c r="M439" s="24"/>
    </row>
    <row r="440" spans="1:13" x14ac:dyDescent="0.25">
      <c r="A440" s="24"/>
      <c r="B440" s="24"/>
      <c r="C440" s="24"/>
      <c r="D440" s="24"/>
      <c r="E440" s="24"/>
      <c r="F440" s="24"/>
      <c r="G440" s="24"/>
      <c r="H440" s="24"/>
      <c r="I440" s="24"/>
      <c r="J440" s="24"/>
      <c r="K440" s="24"/>
      <c r="L440" s="23"/>
      <c r="M440" s="24"/>
    </row>
    <row r="441" spans="1:13" x14ac:dyDescent="0.25">
      <c r="A441" s="86"/>
      <c r="B441" s="86"/>
      <c r="C441" s="86"/>
      <c r="D441" s="86"/>
      <c r="E441" s="86"/>
      <c r="F441" s="86"/>
      <c r="G441" s="86"/>
      <c r="H441" s="86"/>
      <c r="I441" s="86"/>
      <c r="J441" s="86"/>
      <c r="K441" s="86"/>
      <c r="L441" s="86"/>
      <c r="M441" s="24"/>
    </row>
    <row r="442" spans="1:13" x14ac:dyDescent="0.25">
      <c r="A442" s="24"/>
      <c r="B442" s="24"/>
      <c r="C442" s="24"/>
      <c r="D442" s="24"/>
      <c r="E442" s="24"/>
      <c r="F442" s="24"/>
      <c r="G442" s="24"/>
      <c r="H442" s="24"/>
      <c r="I442" s="24"/>
      <c r="J442" s="24"/>
      <c r="K442" s="24"/>
      <c r="L442" s="24"/>
      <c r="M442" s="24"/>
    </row>
    <row r="443" spans="1:13" x14ac:dyDescent="0.25">
      <c r="A443" s="87"/>
      <c r="B443" s="87"/>
      <c r="C443" s="87"/>
      <c r="D443" s="88"/>
      <c r="E443" s="88"/>
      <c r="F443" s="88"/>
      <c r="G443" s="88"/>
      <c r="H443" s="88"/>
      <c r="I443" s="88"/>
      <c r="J443" s="88"/>
      <c r="K443" s="87"/>
      <c r="L443" s="87"/>
      <c r="M443" s="24"/>
    </row>
    <row r="444" spans="1:13" x14ac:dyDescent="0.25">
      <c r="A444" s="24"/>
      <c r="B444" s="14"/>
      <c r="C444" s="24"/>
      <c r="D444" s="24"/>
      <c r="E444" s="24"/>
      <c r="F444" s="24"/>
      <c r="G444" s="24"/>
      <c r="H444" s="24"/>
      <c r="I444" s="24"/>
      <c r="J444" s="24"/>
      <c r="K444" s="87"/>
      <c r="L444" s="87"/>
      <c r="M444" s="24"/>
    </row>
    <row r="445" spans="1:13" x14ac:dyDescent="0.25">
      <c r="A445" s="23"/>
      <c r="B445" s="24"/>
      <c r="C445" s="23"/>
      <c r="D445" s="23"/>
      <c r="E445" s="23"/>
      <c r="F445" s="23"/>
      <c r="G445" s="23"/>
      <c r="H445" s="24"/>
      <c r="I445" s="23"/>
      <c r="J445" s="23"/>
      <c r="K445" s="80"/>
      <c r="L445" s="81"/>
      <c r="M445" s="24"/>
    </row>
    <row r="446" spans="1:13" x14ac:dyDescent="0.25">
      <c r="A446" s="24"/>
      <c r="B446" s="24"/>
      <c r="C446" s="24"/>
      <c r="D446" s="24"/>
      <c r="E446" s="24"/>
      <c r="F446" s="24"/>
      <c r="G446" s="24"/>
      <c r="H446" s="24"/>
      <c r="I446" s="24"/>
      <c r="J446" s="24"/>
      <c r="K446" s="24"/>
      <c r="L446" s="24"/>
      <c r="M446" s="24"/>
    </row>
    <row r="447" spans="1:13" x14ac:dyDescent="0.25">
      <c r="A447" s="24"/>
      <c r="B447" s="24"/>
      <c r="C447" s="24"/>
      <c r="D447" s="24"/>
      <c r="E447" s="24"/>
      <c r="F447" s="24"/>
      <c r="G447" s="24"/>
      <c r="H447" s="24"/>
      <c r="I447" s="24"/>
      <c r="J447" s="24"/>
      <c r="K447" s="24"/>
      <c r="L447" s="24"/>
      <c r="M447" s="24"/>
    </row>
    <row r="448" spans="1:13" x14ac:dyDescent="0.25">
      <c r="A448" s="24"/>
      <c r="B448" s="24"/>
      <c r="C448" s="24"/>
      <c r="D448" s="24"/>
      <c r="E448" s="24"/>
      <c r="F448" s="24"/>
      <c r="G448" s="24"/>
      <c r="H448" s="24"/>
      <c r="I448" s="24"/>
      <c r="J448" s="24"/>
      <c r="K448" s="24"/>
      <c r="L448" s="24"/>
      <c r="M448" s="24"/>
    </row>
    <row r="449" spans="1:13" x14ac:dyDescent="0.25">
      <c r="A449" s="24"/>
      <c r="B449" s="24"/>
      <c r="C449" s="24"/>
      <c r="D449" s="24"/>
      <c r="E449" s="24"/>
      <c r="F449" s="24"/>
      <c r="G449" s="24"/>
      <c r="H449" s="24"/>
      <c r="I449" s="24"/>
      <c r="J449" s="24"/>
      <c r="K449" s="24"/>
      <c r="L449" s="24"/>
      <c r="M449" s="24"/>
    </row>
    <row r="450" spans="1:13" x14ac:dyDescent="0.25">
      <c r="A450" s="24"/>
      <c r="B450" s="24"/>
      <c r="C450" s="24"/>
      <c r="D450" s="24"/>
      <c r="E450" s="24"/>
      <c r="F450" s="24"/>
      <c r="G450" s="24"/>
      <c r="H450" s="24"/>
      <c r="I450" s="24"/>
      <c r="J450" s="24"/>
      <c r="K450" s="24"/>
      <c r="L450" s="24"/>
      <c r="M450" s="24"/>
    </row>
    <row r="451" spans="1:13" x14ac:dyDescent="0.25">
      <c r="A451" s="24"/>
      <c r="B451" s="24"/>
      <c r="C451" s="24"/>
      <c r="D451" s="24"/>
      <c r="E451" s="24"/>
      <c r="F451" s="24"/>
      <c r="G451" s="24"/>
      <c r="H451" s="24"/>
      <c r="I451" s="24"/>
      <c r="J451" s="24"/>
      <c r="K451" s="24"/>
      <c r="L451" s="24"/>
      <c r="M451" s="24"/>
    </row>
  </sheetData>
  <mergeCells count="445">
    <mergeCell ref="A18:E18"/>
    <mergeCell ref="G18:K18"/>
    <mergeCell ref="A19:E19"/>
    <mergeCell ref="G19:K19"/>
    <mergeCell ref="A20:E20"/>
    <mergeCell ref="G20:K20"/>
    <mergeCell ref="A24:E24"/>
    <mergeCell ref="G24:K24"/>
    <mergeCell ref="A25:E25"/>
    <mergeCell ref="G25:K25"/>
    <mergeCell ref="A26:E26"/>
    <mergeCell ref="G26:K26"/>
    <mergeCell ref="A21:E21"/>
    <mergeCell ref="G21:K21"/>
    <mergeCell ref="A22:E22"/>
    <mergeCell ref="G22:K22"/>
    <mergeCell ref="A23:E23"/>
    <mergeCell ref="G23:K23"/>
    <mergeCell ref="A30:E30"/>
    <mergeCell ref="G30:K30"/>
    <mergeCell ref="A31:E31"/>
    <mergeCell ref="G31:K31"/>
    <mergeCell ref="A32:E32"/>
    <mergeCell ref="G32:K32"/>
    <mergeCell ref="A27:E27"/>
    <mergeCell ref="G27:K27"/>
    <mergeCell ref="A28:E28"/>
    <mergeCell ref="G28:K28"/>
    <mergeCell ref="A29:E29"/>
    <mergeCell ref="G29:K29"/>
    <mergeCell ref="A35:E35"/>
    <mergeCell ref="G35:K35"/>
    <mergeCell ref="A36:E36"/>
    <mergeCell ref="G36:K36"/>
    <mergeCell ref="A37:E37"/>
    <mergeCell ref="G37:K37"/>
    <mergeCell ref="A33:E33"/>
    <mergeCell ref="G33:K33"/>
    <mergeCell ref="A34:E34"/>
    <mergeCell ref="G34:K34"/>
    <mergeCell ref="A41:E41"/>
    <mergeCell ref="G41:K41"/>
    <mergeCell ref="A42:E42"/>
    <mergeCell ref="G42:K42"/>
    <mergeCell ref="A43:E43"/>
    <mergeCell ref="G43:K43"/>
    <mergeCell ref="A38:E38"/>
    <mergeCell ref="G38:K38"/>
    <mergeCell ref="A39:E39"/>
    <mergeCell ref="G39:K39"/>
    <mergeCell ref="A40:E40"/>
    <mergeCell ref="G40:K40"/>
    <mergeCell ref="A54:E54"/>
    <mergeCell ref="A55:E55"/>
    <mergeCell ref="A57:E57"/>
    <mergeCell ref="A58:E58"/>
    <mergeCell ref="A59:L59"/>
    <mergeCell ref="A48:E48"/>
    <mergeCell ref="A49:E49"/>
    <mergeCell ref="A50:E50"/>
    <mergeCell ref="A51:E51"/>
    <mergeCell ref="A52:E52"/>
    <mergeCell ref="A53:E53"/>
    <mergeCell ref="A61:L61"/>
    <mergeCell ref="A63:K63"/>
    <mergeCell ref="A65:E65"/>
    <mergeCell ref="A66:E66"/>
    <mergeCell ref="A75:E75"/>
    <mergeCell ref="A76:E76"/>
    <mergeCell ref="A79:E79"/>
    <mergeCell ref="A80:K80"/>
    <mergeCell ref="A82:L82"/>
    <mergeCell ref="A67:E67"/>
    <mergeCell ref="A68:E68"/>
    <mergeCell ref="A69:E69"/>
    <mergeCell ref="A70:K70"/>
    <mergeCell ref="A72:L72"/>
    <mergeCell ref="A74:E74"/>
    <mergeCell ref="A100:E100"/>
    <mergeCell ref="A101:E101"/>
    <mergeCell ref="A102:E102"/>
    <mergeCell ref="A103:E103"/>
    <mergeCell ref="A104:E104"/>
    <mergeCell ref="A105:E105"/>
    <mergeCell ref="A96:E96"/>
    <mergeCell ref="A97:E97"/>
    <mergeCell ref="A98:E98"/>
    <mergeCell ref="A99:E99"/>
    <mergeCell ref="A94:E94"/>
    <mergeCell ref="A95:E95"/>
    <mergeCell ref="A77:E77"/>
    <mergeCell ref="A78:E78"/>
    <mergeCell ref="A85:E85"/>
    <mergeCell ref="A86:K86"/>
    <mergeCell ref="A88:E88"/>
    <mergeCell ref="A89:E89"/>
    <mergeCell ref="A90:L90"/>
    <mergeCell ref="A92:L92"/>
    <mergeCell ref="A84:E84"/>
    <mergeCell ref="A111:E111"/>
    <mergeCell ref="A112:E112"/>
    <mergeCell ref="A113:E113"/>
    <mergeCell ref="A114:E114"/>
    <mergeCell ref="A115:E115"/>
    <mergeCell ref="A116:E116"/>
    <mergeCell ref="A106:E106"/>
    <mergeCell ref="A107:E107"/>
    <mergeCell ref="A108:E108"/>
    <mergeCell ref="A109:E109"/>
    <mergeCell ref="A110:E110"/>
    <mergeCell ref="A125:E125"/>
    <mergeCell ref="A126:E126"/>
    <mergeCell ref="A127:K127"/>
    <mergeCell ref="A129:L129"/>
    <mergeCell ref="A131:C131"/>
    <mergeCell ref="D131:J131"/>
    <mergeCell ref="K131:L132"/>
    <mergeCell ref="A117:E117"/>
    <mergeCell ref="A118:E118"/>
    <mergeCell ref="A119:K119"/>
    <mergeCell ref="A121:L121"/>
    <mergeCell ref="A123:E123"/>
    <mergeCell ref="A124:E124"/>
    <mergeCell ref="A146:E146"/>
    <mergeCell ref="G146:K146"/>
    <mergeCell ref="A147:E147"/>
    <mergeCell ref="G147:K147"/>
    <mergeCell ref="A148:E148"/>
    <mergeCell ref="G148:K148"/>
    <mergeCell ref="K133:L133"/>
    <mergeCell ref="A143:E143"/>
    <mergeCell ref="G143:K143"/>
    <mergeCell ref="A144:E144"/>
    <mergeCell ref="G144:K144"/>
    <mergeCell ref="A145:E145"/>
    <mergeCell ref="G145:K145"/>
    <mergeCell ref="E135:H135"/>
    <mergeCell ref="A152:E152"/>
    <mergeCell ref="G152:K152"/>
    <mergeCell ref="A153:E153"/>
    <mergeCell ref="G153:K153"/>
    <mergeCell ref="A154:E154"/>
    <mergeCell ref="G154:K154"/>
    <mergeCell ref="A149:E149"/>
    <mergeCell ref="G149:K149"/>
    <mergeCell ref="A150:E150"/>
    <mergeCell ref="G150:K150"/>
    <mergeCell ref="A151:E151"/>
    <mergeCell ref="G151:K151"/>
    <mergeCell ref="A158:E158"/>
    <mergeCell ref="G158:K158"/>
    <mergeCell ref="A159:E159"/>
    <mergeCell ref="G159:K159"/>
    <mergeCell ref="A155:E155"/>
    <mergeCell ref="G155:K155"/>
    <mergeCell ref="A156:E156"/>
    <mergeCell ref="G156:K156"/>
    <mergeCell ref="A157:E157"/>
    <mergeCell ref="G157:K157"/>
    <mergeCell ref="A163:E163"/>
    <mergeCell ref="G163:K163"/>
    <mergeCell ref="A164:E164"/>
    <mergeCell ref="G164:K164"/>
    <mergeCell ref="A165:E165"/>
    <mergeCell ref="G165:K165"/>
    <mergeCell ref="A160:E160"/>
    <mergeCell ref="G160:K160"/>
    <mergeCell ref="A161:E161"/>
    <mergeCell ref="G161:K161"/>
    <mergeCell ref="A162:E162"/>
    <mergeCell ref="G162:K162"/>
    <mergeCell ref="A173:E173"/>
    <mergeCell ref="A174:E174"/>
    <mergeCell ref="A175:E175"/>
    <mergeCell ref="A176:E176"/>
    <mergeCell ref="A177:E177"/>
    <mergeCell ref="A178:E178"/>
    <mergeCell ref="A166:E166"/>
    <mergeCell ref="G166:K166"/>
    <mergeCell ref="A167:E167"/>
    <mergeCell ref="G167:K167"/>
    <mergeCell ref="A168:E168"/>
    <mergeCell ref="G168:K168"/>
    <mergeCell ref="A187:E187"/>
    <mergeCell ref="A188:E188"/>
    <mergeCell ref="A189:E189"/>
    <mergeCell ref="A190:E190"/>
    <mergeCell ref="A191:E191"/>
    <mergeCell ref="A192:E192"/>
    <mergeCell ref="A179:E179"/>
    <mergeCell ref="A180:E180"/>
    <mergeCell ref="A182:E182"/>
    <mergeCell ref="A183:E183"/>
    <mergeCell ref="A184:L184"/>
    <mergeCell ref="A185:L185"/>
    <mergeCell ref="A199:E199"/>
    <mergeCell ref="A200:E200"/>
    <mergeCell ref="A201:E201"/>
    <mergeCell ref="A202:E202"/>
    <mergeCell ref="A203:E203"/>
    <mergeCell ref="A204:E204"/>
    <mergeCell ref="A193:E193"/>
    <mergeCell ref="A194:E194"/>
    <mergeCell ref="A195:E195"/>
    <mergeCell ref="A196:E196"/>
    <mergeCell ref="A197:E197"/>
    <mergeCell ref="A198:E198"/>
    <mergeCell ref="A211:E211"/>
    <mergeCell ref="A212:E212"/>
    <mergeCell ref="A213:E213"/>
    <mergeCell ref="A214:E214"/>
    <mergeCell ref="A215:E215"/>
    <mergeCell ref="A216:E216"/>
    <mergeCell ref="A205:E205"/>
    <mergeCell ref="A206:E206"/>
    <mergeCell ref="A207:E207"/>
    <mergeCell ref="A208:E208"/>
    <mergeCell ref="A209:E209"/>
    <mergeCell ref="A210:E210"/>
    <mergeCell ref="A226:E226"/>
    <mergeCell ref="A227:E227"/>
    <mergeCell ref="A228:E228"/>
    <mergeCell ref="A229:K229"/>
    <mergeCell ref="A231:L231"/>
    <mergeCell ref="A233:E233"/>
    <mergeCell ref="A217:E217"/>
    <mergeCell ref="A218:K218"/>
    <mergeCell ref="A220:L220"/>
    <mergeCell ref="A222:K222"/>
    <mergeCell ref="A224:E224"/>
    <mergeCell ref="A225:E225"/>
    <mergeCell ref="A242:E242"/>
    <mergeCell ref="A243:K243"/>
    <mergeCell ref="A245:E245"/>
    <mergeCell ref="A246:E246"/>
    <mergeCell ref="A247:L247"/>
    <mergeCell ref="A249:L249"/>
    <mergeCell ref="A234:E234"/>
    <mergeCell ref="A235:E235"/>
    <mergeCell ref="A236:E236"/>
    <mergeCell ref="A237:K237"/>
    <mergeCell ref="A239:L239"/>
    <mergeCell ref="A241:E241"/>
    <mergeCell ref="A257:E257"/>
    <mergeCell ref="A258:E258"/>
    <mergeCell ref="A259:E259"/>
    <mergeCell ref="A260:E260"/>
    <mergeCell ref="A261:E261"/>
    <mergeCell ref="A262:E262"/>
    <mergeCell ref="A251:E251"/>
    <mergeCell ref="A252:E252"/>
    <mergeCell ref="A253:E253"/>
    <mergeCell ref="A254:E254"/>
    <mergeCell ref="A255:E255"/>
    <mergeCell ref="A256:E256"/>
    <mergeCell ref="A268:E268"/>
    <mergeCell ref="A269:E269"/>
    <mergeCell ref="A270:E270"/>
    <mergeCell ref="A271:E271"/>
    <mergeCell ref="A272:E272"/>
    <mergeCell ref="A273:E273"/>
    <mergeCell ref="A263:E263"/>
    <mergeCell ref="A264:E264"/>
    <mergeCell ref="A265:E265"/>
    <mergeCell ref="A266:E266"/>
    <mergeCell ref="A267:E267"/>
    <mergeCell ref="A282:E282"/>
    <mergeCell ref="A283:E283"/>
    <mergeCell ref="A284:K284"/>
    <mergeCell ref="A286:L286"/>
    <mergeCell ref="A288:C288"/>
    <mergeCell ref="D288:J288"/>
    <mergeCell ref="K288:L289"/>
    <mergeCell ref="A274:E274"/>
    <mergeCell ref="A275:E275"/>
    <mergeCell ref="A276:K276"/>
    <mergeCell ref="A278:L278"/>
    <mergeCell ref="A280:E280"/>
    <mergeCell ref="A281:E281"/>
    <mergeCell ref="A301:E301"/>
    <mergeCell ref="G301:K301"/>
    <mergeCell ref="A302:E302"/>
    <mergeCell ref="G302:K302"/>
    <mergeCell ref="A303:E303"/>
    <mergeCell ref="G303:K303"/>
    <mergeCell ref="K290:L290"/>
    <mergeCell ref="A298:E298"/>
    <mergeCell ref="G298:K298"/>
    <mergeCell ref="A299:E299"/>
    <mergeCell ref="G299:K299"/>
    <mergeCell ref="A300:E300"/>
    <mergeCell ref="G300:K300"/>
    <mergeCell ref="A307:E307"/>
    <mergeCell ref="G307:K307"/>
    <mergeCell ref="A308:E308"/>
    <mergeCell ref="G308:K308"/>
    <mergeCell ref="A309:E309"/>
    <mergeCell ref="G309:K309"/>
    <mergeCell ref="A304:E304"/>
    <mergeCell ref="G304:K304"/>
    <mergeCell ref="A305:E305"/>
    <mergeCell ref="G305:K305"/>
    <mergeCell ref="A306:E306"/>
    <mergeCell ref="G306:K306"/>
    <mergeCell ref="A313:E313"/>
    <mergeCell ref="G313:K313"/>
    <mergeCell ref="A314:E314"/>
    <mergeCell ref="G314:K314"/>
    <mergeCell ref="A310:E310"/>
    <mergeCell ref="G310:K310"/>
    <mergeCell ref="A311:E311"/>
    <mergeCell ref="G311:K311"/>
    <mergeCell ref="A312:E312"/>
    <mergeCell ref="G312:K312"/>
    <mergeCell ref="A318:E318"/>
    <mergeCell ref="G318:K318"/>
    <mergeCell ref="A319:E319"/>
    <mergeCell ref="G319:K319"/>
    <mergeCell ref="A320:E320"/>
    <mergeCell ref="G320:K320"/>
    <mergeCell ref="A315:E315"/>
    <mergeCell ref="G315:K315"/>
    <mergeCell ref="A316:E316"/>
    <mergeCell ref="G316:K316"/>
    <mergeCell ref="A317:E317"/>
    <mergeCell ref="G317:K317"/>
    <mergeCell ref="A328:E328"/>
    <mergeCell ref="A329:E329"/>
    <mergeCell ref="A330:E330"/>
    <mergeCell ref="A331:E331"/>
    <mergeCell ref="A332:E332"/>
    <mergeCell ref="A333:E333"/>
    <mergeCell ref="A321:E321"/>
    <mergeCell ref="G321:K321"/>
    <mergeCell ref="A322:E322"/>
    <mergeCell ref="G322:K322"/>
    <mergeCell ref="A323:E323"/>
    <mergeCell ref="G323:K323"/>
    <mergeCell ref="A342:E342"/>
    <mergeCell ref="A343:E343"/>
    <mergeCell ref="A344:E344"/>
    <mergeCell ref="A345:E345"/>
    <mergeCell ref="A346:E346"/>
    <mergeCell ref="A347:E347"/>
    <mergeCell ref="A334:E334"/>
    <mergeCell ref="A335:E335"/>
    <mergeCell ref="A337:E337"/>
    <mergeCell ref="A338:E338"/>
    <mergeCell ref="A339:L339"/>
    <mergeCell ref="A340:L340"/>
    <mergeCell ref="A354:E354"/>
    <mergeCell ref="A355:E355"/>
    <mergeCell ref="A356:E356"/>
    <mergeCell ref="A357:E357"/>
    <mergeCell ref="A358:E358"/>
    <mergeCell ref="A359:E359"/>
    <mergeCell ref="A348:E348"/>
    <mergeCell ref="A349:E349"/>
    <mergeCell ref="A350:E350"/>
    <mergeCell ref="A351:E351"/>
    <mergeCell ref="A352:E352"/>
    <mergeCell ref="A353:E353"/>
    <mergeCell ref="A366:E366"/>
    <mergeCell ref="A367:E367"/>
    <mergeCell ref="A368:E368"/>
    <mergeCell ref="A369:E369"/>
    <mergeCell ref="A370:E370"/>
    <mergeCell ref="A371:E371"/>
    <mergeCell ref="A360:E360"/>
    <mergeCell ref="A361:E361"/>
    <mergeCell ref="A362:E362"/>
    <mergeCell ref="A363:E363"/>
    <mergeCell ref="A364:E364"/>
    <mergeCell ref="A365:E365"/>
    <mergeCell ref="A381:E381"/>
    <mergeCell ref="A382:E382"/>
    <mergeCell ref="A383:E383"/>
    <mergeCell ref="A384:K384"/>
    <mergeCell ref="A386:L386"/>
    <mergeCell ref="A388:E388"/>
    <mergeCell ref="A372:E372"/>
    <mergeCell ref="A373:K373"/>
    <mergeCell ref="A375:L375"/>
    <mergeCell ref="A377:K377"/>
    <mergeCell ref="A379:E379"/>
    <mergeCell ref="A380:E380"/>
    <mergeCell ref="A397:E397"/>
    <mergeCell ref="A398:K398"/>
    <mergeCell ref="A400:E400"/>
    <mergeCell ref="A401:E401"/>
    <mergeCell ref="A402:L402"/>
    <mergeCell ref="A404:L404"/>
    <mergeCell ref="A389:E389"/>
    <mergeCell ref="A390:E390"/>
    <mergeCell ref="A391:E391"/>
    <mergeCell ref="A392:K392"/>
    <mergeCell ref="A394:L394"/>
    <mergeCell ref="A396:E396"/>
    <mergeCell ref="A412:E412"/>
    <mergeCell ref="A413:E413"/>
    <mergeCell ref="A414:E414"/>
    <mergeCell ref="A415:E415"/>
    <mergeCell ref="A416:E416"/>
    <mergeCell ref="A417:E417"/>
    <mergeCell ref="A406:E406"/>
    <mergeCell ref="A407:E407"/>
    <mergeCell ref="A408:E408"/>
    <mergeCell ref="A409:E409"/>
    <mergeCell ref="A410:E410"/>
    <mergeCell ref="A411:E411"/>
    <mergeCell ref="A423:E423"/>
    <mergeCell ref="A424:E424"/>
    <mergeCell ref="A425:E425"/>
    <mergeCell ref="A426:E426"/>
    <mergeCell ref="A427:E427"/>
    <mergeCell ref="A428:E428"/>
    <mergeCell ref="A418:E418"/>
    <mergeCell ref="A419:E419"/>
    <mergeCell ref="A420:E420"/>
    <mergeCell ref="A421:E421"/>
    <mergeCell ref="A422:E422"/>
    <mergeCell ref="A8:I8"/>
    <mergeCell ref="A9:J9"/>
    <mergeCell ref="A10:I10"/>
    <mergeCell ref="A2:D2"/>
    <mergeCell ref="A4:F4"/>
    <mergeCell ref="A6:F6"/>
    <mergeCell ref="A3:F3"/>
    <mergeCell ref="K445:L445"/>
    <mergeCell ref="A56:E56"/>
    <mergeCell ref="A181:E181"/>
    <mergeCell ref="A336:E336"/>
    <mergeCell ref="A437:E437"/>
    <mergeCell ref="A438:E438"/>
    <mergeCell ref="A439:K439"/>
    <mergeCell ref="A441:L441"/>
    <mergeCell ref="A443:C443"/>
    <mergeCell ref="D443:J443"/>
    <mergeCell ref="K443:L444"/>
    <mergeCell ref="A429:E429"/>
    <mergeCell ref="A430:E430"/>
    <mergeCell ref="A431:K431"/>
    <mergeCell ref="A433:L433"/>
    <mergeCell ref="A435:E435"/>
    <mergeCell ref="A436:E436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Услуга №1 </vt:lpstr>
      <vt:lpstr>Услуга №2 показ спектаклей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2016-01-16T01:06:47Z</dcterms:modified>
</cp:coreProperties>
</file>