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Услуга №1" sheetId="1" r:id="rId1"/>
    <sheet name="Услуга № 2" sheetId="12" r:id="rId2"/>
  </sheets>
  <calcPr calcId="124519"/>
</workbook>
</file>

<file path=xl/calcChain.xml><?xml version="1.0" encoding="utf-8"?>
<calcChain xmlns="http://schemas.openxmlformats.org/spreadsheetml/2006/main">
  <c r="L190" i="12"/>
  <c r="K188"/>
  <c r="J188"/>
  <c r="I188"/>
  <c r="H188"/>
  <c r="G188"/>
  <c r="E188"/>
  <c r="D188"/>
  <c r="A188"/>
  <c r="K179"/>
  <c r="K159"/>
  <c r="K160"/>
  <c r="L127"/>
  <c r="J123"/>
  <c r="J122"/>
  <c r="K117"/>
  <c r="K116"/>
  <c r="K111"/>
  <c r="K105"/>
  <c r="K102"/>
  <c r="K106"/>
  <c r="K180"/>
  <c r="K156"/>
  <c r="J156"/>
  <c r="K155"/>
  <c r="J155"/>
  <c r="K154"/>
  <c r="J154"/>
  <c r="K153"/>
  <c r="J153"/>
  <c r="K152"/>
  <c r="J152"/>
  <c r="K151"/>
  <c r="J151"/>
  <c r="K150"/>
  <c r="J150"/>
  <c r="K149"/>
  <c r="J149"/>
  <c r="K148"/>
  <c r="J148"/>
  <c r="K147"/>
  <c r="J147"/>
  <c r="K146"/>
  <c r="J146"/>
  <c r="K145"/>
  <c r="J145"/>
  <c r="K144"/>
  <c r="J144"/>
  <c r="K143"/>
  <c r="J143"/>
  <c r="K142"/>
  <c r="J142"/>
  <c r="K141"/>
  <c r="J141"/>
  <c r="K140"/>
  <c r="J140"/>
  <c r="K139"/>
  <c r="J139"/>
  <c r="K138"/>
  <c r="J138"/>
  <c r="K137"/>
  <c r="J137"/>
  <c r="K136"/>
  <c r="J136"/>
  <c r="K135"/>
  <c r="J135"/>
  <c r="K134"/>
  <c r="L128"/>
  <c r="K115"/>
  <c r="K114"/>
  <c r="K113"/>
  <c r="K112"/>
  <c r="K104"/>
  <c r="K103"/>
  <c r="L179" i="1"/>
  <c r="K177"/>
  <c r="J177"/>
  <c r="I177"/>
  <c r="H177"/>
  <c r="G177"/>
  <c r="E177"/>
  <c r="D177"/>
  <c r="A177"/>
  <c r="K169"/>
  <c r="K123"/>
  <c r="K149"/>
  <c r="L117"/>
  <c r="L116"/>
  <c r="J112"/>
  <c r="J113"/>
  <c r="K107"/>
  <c r="K106"/>
  <c r="K102"/>
  <c r="K101"/>
  <c r="K96"/>
  <c r="K95"/>
  <c r="K94"/>
  <c r="K93"/>
  <c r="K92"/>
  <c r="K56"/>
  <c r="K170"/>
  <c r="K148"/>
  <c r="K145"/>
  <c r="J145"/>
  <c r="K144"/>
  <c r="J144"/>
  <c r="K143"/>
  <c r="J143"/>
  <c r="K142"/>
  <c r="J142"/>
  <c r="K141"/>
  <c r="J141"/>
  <c r="K140"/>
  <c r="J140"/>
  <c r="K139"/>
  <c r="J139"/>
  <c r="K138"/>
  <c r="J138"/>
  <c r="K137"/>
  <c r="J137"/>
  <c r="K136"/>
  <c r="J136"/>
  <c r="K135"/>
  <c r="J135"/>
  <c r="K134"/>
  <c r="J134"/>
  <c r="K133"/>
  <c r="J133"/>
  <c r="K132"/>
  <c r="J132"/>
  <c r="K131"/>
  <c r="J131"/>
  <c r="K130"/>
  <c r="J130"/>
  <c r="K129"/>
  <c r="J129"/>
  <c r="K128"/>
  <c r="J128"/>
  <c r="K127"/>
  <c r="J127"/>
  <c r="K126"/>
  <c r="J126"/>
  <c r="K125"/>
  <c r="J125"/>
  <c r="K124"/>
  <c r="J124"/>
  <c r="K105"/>
  <c r="K104"/>
  <c r="K103"/>
  <c r="I117" i="12" l="1"/>
  <c r="I107" i="1"/>
  <c r="I170"/>
  <c r="I180" i="12"/>
  <c r="I178"/>
  <c r="L177"/>
  <c r="I177"/>
  <c r="L168"/>
  <c r="H167"/>
  <c r="H166"/>
  <c r="H165"/>
  <c r="H159"/>
  <c r="I159" s="1"/>
  <c r="I160" s="1"/>
  <c r="L158"/>
  <c r="L157"/>
  <c r="I156"/>
  <c r="L156" s="1"/>
  <c r="I155"/>
  <c r="L155" s="1"/>
  <c r="I154"/>
  <c r="L154" s="1"/>
  <c r="I153"/>
  <c r="L153" s="1"/>
  <c r="I152"/>
  <c r="L152" s="1"/>
  <c r="I151"/>
  <c r="L151" s="1"/>
  <c r="I150"/>
  <c r="L150" s="1"/>
  <c r="I149"/>
  <c r="L149" s="1"/>
  <c r="I148"/>
  <c r="L148" s="1"/>
  <c r="I147"/>
  <c r="L147" s="1"/>
  <c r="I146"/>
  <c r="L146" s="1"/>
  <c r="I145"/>
  <c r="L145" s="1"/>
  <c r="I144"/>
  <c r="L144" s="1"/>
  <c r="I143"/>
  <c r="L143" s="1"/>
  <c r="I142"/>
  <c r="L142" s="1"/>
  <c r="I141"/>
  <c r="L141" s="1"/>
  <c r="I140"/>
  <c r="L140" s="1"/>
  <c r="I139"/>
  <c r="L139" s="1"/>
  <c r="I138"/>
  <c r="L138" s="1"/>
  <c r="I137"/>
  <c r="L137" s="1"/>
  <c r="I136"/>
  <c r="L136" s="1"/>
  <c r="I135"/>
  <c r="L135" s="1"/>
  <c r="H134"/>
  <c r="I134" s="1"/>
  <c r="J128"/>
  <c r="H123"/>
  <c r="I106"/>
  <c r="I96" i="1"/>
  <c r="J117"/>
  <c r="H123"/>
  <c r="I123" s="1"/>
  <c r="I149" s="1"/>
  <c r="H57" i="12" l="1"/>
  <c r="I57" s="1"/>
  <c r="J190" s="1"/>
  <c r="H56" i="1"/>
  <c r="I56" s="1"/>
  <c r="L56" l="1"/>
  <c r="K59"/>
  <c r="L57" i="12"/>
  <c r="K57"/>
  <c r="K60" s="1"/>
  <c r="I89" l="1"/>
  <c r="L89" s="1"/>
  <c r="I90"/>
  <c r="L90" s="1"/>
  <c r="I81"/>
  <c r="L81" s="1"/>
  <c r="I80"/>
  <c r="L80" s="1"/>
  <c r="I79"/>
  <c r="L79" s="1"/>
  <c r="I78"/>
  <c r="L78" s="1"/>
  <c r="I77"/>
  <c r="L77" s="1"/>
  <c r="I76"/>
  <c r="L76" s="1"/>
  <c r="I75"/>
  <c r="L75" s="1"/>
  <c r="L157" i="1" l="1"/>
  <c r="H113"/>
  <c r="L93" i="12"/>
  <c r="I92"/>
  <c r="L92" s="1"/>
  <c r="I91"/>
  <c r="L91" s="1"/>
  <c r="I88"/>
  <c r="L88" s="1"/>
  <c r="I87"/>
  <c r="L87" s="1"/>
  <c r="I86"/>
  <c r="L86" s="1"/>
  <c r="I85"/>
  <c r="L85" s="1"/>
  <c r="I84"/>
  <c r="L84" s="1"/>
  <c r="I83"/>
  <c r="L83" s="1"/>
  <c r="I82"/>
  <c r="L82" s="1"/>
  <c r="I74"/>
  <c r="L74" s="1"/>
  <c r="I73"/>
  <c r="L73" s="1"/>
  <c r="I72"/>
  <c r="L72" s="1"/>
  <c r="I71"/>
  <c r="L71" s="1"/>
  <c r="I70"/>
  <c r="L70" s="1"/>
  <c r="I69"/>
  <c r="L69" s="1"/>
  <c r="I68"/>
  <c r="L68" s="1"/>
  <c r="I67"/>
  <c r="L67" s="1"/>
  <c r="I66"/>
  <c r="L66" s="1"/>
  <c r="L94" s="1"/>
  <c r="L48"/>
  <c r="F48"/>
  <c r="L146" i="1"/>
  <c r="L147"/>
  <c r="L148"/>
  <c r="J180" l="1"/>
  <c r="H154"/>
  <c r="I65"/>
  <c r="I66" l="1"/>
  <c r="L66" s="1"/>
  <c r="I67"/>
  <c r="L67" s="1"/>
  <c r="I68"/>
  <c r="L68" s="1"/>
  <c r="I69"/>
  <c r="L69" s="1"/>
  <c r="I70"/>
  <c r="L70" s="1"/>
  <c r="I71"/>
  <c r="L71" s="1"/>
  <c r="I72"/>
  <c r="L72" s="1"/>
  <c r="I73"/>
  <c r="L73" s="1"/>
  <c r="I74"/>
  <c r="L74" s="1"/>
  <c r="I75"/>
  <c r="L75" s="1"/>
  <c r="I76"/>
  <c r="L76" s="1"/>
  <c r="I77"/>
  <c r="L77" s="1"/>
  <c r="I78"/>
  <c r="L78" s="1"/>
  <c r="I79"/>
  <c r="L79" s="1"/>
  <c r="I80"/>
  <c r="L80" s="1"/>
  <c r="I81"/>
  <c r="L81" s="1"/>
  <c r="I82"/>
  <c r="L82" s="1"/>
  <c r="L65"/>
  <c r="L47" l="1"/>
  <c r="H156" l="1"/>
  <c r="H155"/>
  <c r="L83"/>
  <c r="L84" s="1"/>
  <c r="F47"/>
  <c r="I168" l="1"/>
  <c r="I167"/>
  <c r="L167" s="1"/>
  <c r="I145"/>
  <c r="L145" s="1"/>
  <c r="I144"/>
  <c r="L144" s="1"/>
  <c r="I143"/>
  <c r="L143" s="1"/>
  <c r="I142"/>
  <c r="L142" s="1"/>
  <c r="I141"/>
  <c r="L141" s="1"/>
  <c r="I140"/>
  <c r="L140" s="1"/>
  <c r="I139"/>
  <c r="L139" s="1"/>
  <c r="I138"/>
  <c r="L138" s="1"/>
  <c r="I137"/>
  <c r="L137" s="1"/>
  <c r="I136"/>
  <c r="L136" s="1"/>
  <c r="I135"/>
  <c r="L135" s="1"/>
  <c r="I134"/>
  <c r="L134" s="1"/>
  <c r="I133"/>
  <c r="L133" s="1"/>
  <c r="I132"/>
  <c r="L132" s="1"/>
  <c r="I131"/>
  <c r="L131" s="1"/>
  <c r="I130"/>
  <c r="L130" s="1"/>
  <c r="I129"/>
  <c r="L129" s="1"/>
  <c r="I128"/>
  <c r="L128" s="1"/>
  <c r="I154"/>
  <c r="I156"/>
  <c r="I155"/>
  <c r="I127"/>
  <c r="L127" s="1"/>
  <c r="I126"/>
  <c r="L126" s="1"/>
  <c r="I125"/>
  <c r="L125" s="1"/>
  <c r="I124"/>
  <c r="L124" s="1"/>
</calcChain>
</file>

<file path=xl/sharedStrings.xml><?xml version="1.0" encoding="utf-8"?>
<sst xmlns="http://schemas.openxmlformats.org/spreadsheetml/2006/main" count="446" uniqueCount="171">
  <si>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</si>
  <si>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</si>
  <si>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</si>
  <si>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</si>
  <si>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</si>
  <si>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</si>
  <si>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</si>
  <si>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</si>
  <si>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</si>
  <si>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</si>
  <si>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</si>
  <si>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</si>
  <si>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</si>
  <si>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</si>
  <si>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</si>
  <si>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</si>
  <si>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</si>
  <si>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</si>
  <si>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</si>
  <si>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</si>
  <si>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</si>
  <si>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</si>
  <si>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</si>
  <si>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</si>
  <si>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</si>
  <si>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</si>
  <si>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</si>
  <si>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</si>
  <si>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</si>
  <si>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</si>
  <si>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</si>
  <si>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</si>
  <si>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</si>
  <si>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</si>
  <si>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ТО пожарной сигнализации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</si>
  <si>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</si>
  <si>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</si>
  <si>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</si>
  <si>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</si>
  <si>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</si>
  <si>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</si>
  <si>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</si>
  <si>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</si>
  <si>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</si>
  <si>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</si>
  <si>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</si>
  <si>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</si>
  <si>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</si>
  <si>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</si>
  <si>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</si>
  <si>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</si>
  <si>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</si>
  <si>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</si>
  <si>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</si>
  <si>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</si>
  <si>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</si>
  <si>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</si>
  <si>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</si>
  <si>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</si>
  <si>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</si>
  <si>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</si>
  <si>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</si>
  <si>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</si>
  <si>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</si>
  <si>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</si>
  <si>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r>
      <t xml:space="preserve">Прочее имущество </t>
    </r>
    <r>
      <rPr>
        <b/>
        <sz val="11"/>
        <color rgb="FFFF0000"/>
        <rFont val="Calibri"/>
        <family val="2"/>
        <charset val="204"/>
        <scheme val="minor"/>
      </rPr>
      <t>(?)</t>
    </r>
  </si>
  <si>
    <t>Затраты на оплату труда (с начислениями) работников, непосредственно не связанных с оказанием услуги</t>
  </si>
  <si>
    <r>
      <t xml:space="preserve">Услуга: </t>
    </r>
    <r>
      <rPr>
        <sz val="11"/>
        <color theme="1"/>
        <rFont val="Calibri"/>
        <family val="2"/>
        <charset val="204"/>
        <scheme val="minor"/>
      </rPr>
      <t>Реализация дополнительных общеобразовательных предпрофессиональных программ</t>
    </r>
  </si>
  <si>
    <t>Преподаватели</t>
  </si>
  <si>
    <r>
      <t xml:space="preserve">Содержание услуги:  </t>
    </r>
    <r>
      <rPr>
        <sz val="11"/>
        <color theme="1"/>
        <rFont val="Calibri"/>
        <family val="2"/>
        <charset val="204"/>
        <scheme val="minor"/>
      </rPr>
      <t>очно</t>
    </r>
  </si>
  <si>
    <t xml:space="preserve">Затраты на оплату труда (с начисленииями) работников, непосредственно связанных с оказанием услуги. </t>
  </si>
  <si>
    <t>5=3/4</t>
  </si>
  <si>
    <t>8=5*7</t>
  </si>
  <si>
    <t>8=6*7</t>
  </si>
  <si>
    <r>
      <t>Наименование показателя объема: 10</t>
    </r>
    <r>
      <rPr>
        <sz val="11"/>
        <color theme="1"/>
        <rFont val="Calibri"/>
        <family val="2"/>
        <charset val="204"/>
        <scheme val="minor"/>
      </rPr>
      <t xml:space="preserve"> человек.</t>
    </r>
  </si>
  <si>
    <t xml:space="preserve">Зам.директора </t>
  </si>
  <si>
    <t>Инспектор по кадрам</t>
  </si>
  <si>
    <t>художник -декоратор</t>
  </si>
  <si>
    <t>библиотекарь</t>
  </si>
  <si>
    <t>секретарь-машинистка</t>
  </si>
  <si>
    <t>специалист по охране труда</t>
  </si>
  <si>
    <t xml:space="preserve">гардеробщик </t>
  </si>
  <si>
    <t>уборщик служебных помещений</t>
  </si>
  <si>
    <t xml:space="preserve">дворник </t>
  </si>
  <si>
    <t>слесарь - сантехник</t>
  </si>
  <si>
    <t>столяр</t>
  </si>
  <si>
    <t>сторож (вахтер)</t>
  </si>
  <si>
    <t>механик по обслуживанию звуковой техники</t>
  </si>
  <si>
    <t>настройщик пианино и роялей</t>
  </si>
  <si>
    <t>подсобный рабочий</t>
  </si>
  <si>
    <t>столяр (п. Бор)</t>
  </si>
  <si>
    <t>уборщик служебных помещений (п. Бор)</t>
  </si>
  <si>
    <t>водитель автомобиля</t>
  </si>
  <si>
    <r>
      <t>Планируемое число зрителей в год:</t>
    </r>
    <r>
      <rPr>
        <sz val="11"/>
        <color theme="1"/>
        <rFont val="Calibri"/>
        <family val="2"/>
        <charset val="204"/>
        <scheme val="minor"/>
      </rPr>
      <t xml:space="preserve"> 10  человек</t>
    </r>
  </si>
  <si>
    <t>Фортепиано</t>
  </si>
  <si>
    <t xml:space="preserve">Рояль концертный </t>
  </si>
  <si>
    <t>Рояль электронный</t>
  </si>
  <si>
    <t>Реагирование на срабатывание тревожной кнопки</t>
  </si>
  <si>
    <t>ТО узла установки тепловой энергии</t>
  </si>
  <si>
    <t>электромонтажник по силовым сетям и электроборудованию</t>
  </si>
  <si>
    <r>
      <t>Наименование показателя объема: 293</t>
    </r>
    <r>
      <rPr>
        <sz val="11"/>
        <color theme="1"/>
        <rFont val="Calibri"/>
        <family val="2"/>
        <charset val="204"/>
        <scheme val="minor"/>
      </rPr>
      <t xml:space="preserve"> человека.</t>
    </r>
  </si>
  <si>
    <r>
      <t>Планируемое число зрителей в год:</t>
    </r>
    <r>
      <rPr>
        <sz val="11"/>
        <color theme="1"/>
        <rFont val="Calibri"/>
        <family val="2"/>
        <charset val="204"/>
        <scheme val="minor"/>
      </rPr>
      <t xml:space="preserve"> 293  человека</t>
    </r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</si>
  <si>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</si>
  <si>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</si>
  <si>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</si>
  <si>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</si>
  <si>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</si>
  <si>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</si>
  <si>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>Синтезатор</t>
  </si>
  <si>
    <t>Баян</t>
  </si>
  <si>
    <t>Аккордеон</t>
  </si>
  <si>
    <t>Домра</t>
  </si>
  <si>
    <t>Балалайка</t>
  </si>
  <si>
    <t>Флейта</t>
  </si>
  <si>
    <t>Труба</t>
  </si>
  <si>
    <t>Тромбон</t>
  </si>
  <si>
    <t>Валторна</t>
  </si>
  <si>
    <t>Тенор</t>
  </si>
  <si>
    <t>Ударные</t>
  </si>
  <si>
    <t>Скрипка</t>
  </si>
  <si>
    <t>Видеокамера</t>
  </si>
  <si>
    <t xml:space="preserve">DVD Плеер </t>
  </si>
  <si>
    <t>Акустическая система"Maski"</t>
  </si>
  <si>
    <t xml:space="preserve">Двухантенная радиосистема </t>
  </si>
  <si>
    <t>Двухканальный компрессор лимитед/экспандер/гейт</t>
  </si>
  <si>
    <t>Звуковая карта М - Audio аналог, наушники</t>
  </si>
  <si>
    <t>Музыкальный центр</t>
  </si>
  <si>
    <t>телевизор</t>
  </si>
  <si>
    <t>Шумовые инструменты</t>
  </si>
  <si>
    <t>набор фольклорных инструменов</t>
  </si>
  <si>
    <t>Компьютер</t>
  </si>
  <si>
    <t>Ноутбук</t>
  </si>
  <si>
    <t xml:space="preserve">Тариф (цена), рублей </t>
  </si>
  <si>
    <t>Исполнитель:</t>
  </si>
  <si>
    <t>Благовенко Н.С.</t>
  </si>
  <si>
    <t>7-45-95</t>
  </si>
  <si>
    <t>Кол-во педагогических ставок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</si>
  <si>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</si>
  <si>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</si>
  <si>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</si>
  <si>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</si>
  <si>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</si>
  <si>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</si>
  <si>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</si>
  <si>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</si>
  <si>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</si>
  <si>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</si>
  <si>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</si>
  <si>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</si>
  <si>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>Медицинские услуги и санитарно-эпидимиологические работы и услуги</t>
  </si>
  <si>
    <t xml:space="preserve">Тариф (цена), рублей   </t>
  </si>
  <si>
    <t>Услуги связи</t>
  </si>
  <si>
    <t>ФОТ за год с учетом количества ставок</t>
  </si>
  <si>
    <r>
      <t>Штатное расписание: 67</t>
    </r>
    <r>
      <rPr>
        <sz val="11"/>
        <color theme="1"/>
        <rFont val="Calibri"/>
        <family val="2"/>
        <charset val="204"/>
        <scheme val="minor"/>
      </rPr>
      <t xml:space="preserve"> штатных едениц</t>
    </r>
  </si>
  <si>
    <r>
      <t xml:space="preserve">Штатное расписание: 67 </t>
    </r>
    <r>
      <rPr>
        <sz val="11"/>
        <color theme="1"/>
        <rFont val="Calibri"/>
        <family val="2"/>
        <charset val="204"/>
        <scheme val="minor"/>
      </rPr>
      <t xml:space="preserve"> штатных едениц</t>
    </r>
  </si>
  <si>
    <t>Итого прочие работы, услуги</t>
  </si>
  <si>
    <t>Итого содержание объектов недвижимого имущества</t>
  </si>
  <si>
    <t>ИТОГО по муниципальной услуге</t>
  </si>
  <si>
    <t>Налог на негативное воздействие на окружающую среду</t>
  </si>
  <si>
    <r>
      <t xml:space="preserve">Учреждение: </t>
    </r>
    <r>
      <rPr>
        <sz val="11"/>
        <color theme="1"/>
        <rFont val="Calibri"/>
        <family val="2"/>
        <charset val="204"/>
        <scheme val="minor"/>
      </rPr>
      <t>Муниципальное бюджетное  учреждение дополнительного образования  "Детская школа искусств" г.Назарово Красноярского края</t>
    </r>
  </si>
  <si>
    <t>Утверждаю</t>
  </si>
  <si>
    <t>Приказ № ______ от ____________</t>
  </si>
  <si>
    <t>_________________ Н.Н. Гурулев</t>
  </si>
  <si>
    <t>БАЗОВОГО НОРМАТИВА ЗАТРАТ НА ОКАЗАНИЕ МУНИЦИПАЛЬНЫХ УСЛУГ  НА 2016 год</t>
  </si>
  <si>
    <t xml:space="preserve">ИСХОДНЫЕ ДАННЫЕ И РЕЗУЛЬТАТЫ РАСЧЕТОВ  МБУ ДО ДШИ  г. НАЗАРОВО </t>
  </si>
  <si>
    <r>
      <t xml:space="preserve">Услуга: </t>
    </r>
    <r>
      <rPr>
        <sz val="11"/>
        <color theme="1"/>
        <rFont val="Calibri"/>
        <family val="2"/>
        <charset val="204"/>
        <scheme val="minor"/>
      </rPr>
      <t>Реализация дополнительных общеобразовательных общеразвивающих программ</t>
    </r>
  </si>
  <si>
    <t xml:space="preserve">Нормативный объем </t>
  </si>
  <si>
    <t>Директор МБУ ДО ДШИ</t>
  </si>
  <si>
    <t>Т.В. Перепелко</t>
  </si>
  <si>
    <t>литры</t>
  </si>
  <si>
    <t xml:space="preserve">нормативный объем 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</si>
</sst>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#,##0.0"/>
    <numFmt numFmtId="166" formatCode="0.0"/>
    <numFmt numFmtId="167" formatCode="#,##0.00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64" fontId="0" fillId="0" borderId="1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0" fillId="0" borderId="1" xfId="0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/>
    <xf numFmtId="0" fontId="0" fillId="0" borderId="1" xfId="0" applyNumberFormat="1" applyBorder="1"/>
    <xf numFmtId="16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4" fontId="0" fillId="2" borderId="1" xfId="0" applyNumberFormat="1" applyFill="1" applyBorder="1"/>
    <xf numFmtId="165" fontId="0" fillId="2" borderId="1" xfId="0" applyNumberFormat="1" applyFill="1" applyBorder="1"/>
    <xf numFmtId="3" fontId="0" fillId="2" borderId="1" xfId="0" applyNumberFormat="1" applyFill="1" applyBorder="1"/>
    <xf numFmtId="0" fontId="0" fillId="2" borderId="1" xfId="0" applyFill="1" applyBorder="1"/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1" xfId="0" applyFill="1" applyBorder="1" applyAlignment="1">
      <alignment wrapText="1"/>
    </xf>
    <xf numFmtId="0" fontId="0" fillId="2" borderId="0" xfId="0" applyFill="1"/>
    <xf numFmtId="2" fontId="0" fillId="2" borderId="1" xfId="0" applyNumberFormat="1" applyFill="1" applyBorder="1" applyAlignment="1">
      <alignment wrapText="1"/>
    </xf>
    <xf numFmtId="4" fontId="0" fillId="0" borderId="0" xfId="0" applyNumberFormat="1"/>
    <xf numFmtId="4" fontId="2" fillId="2" borderId="1" xfId="0" applyNumberFormat="1" applyFont="1" applyFill="1" applyBorder="1"/>
    <xf numFmtId="2" fontId="4" fillId="2" borderId="0" xfId="0" applyNumberFormat="1" applyFont="1" applyFill="1" applyAlignment="1">
      <alignment horizontal="center"/>
    </xf>
    <xf numFmtId="0" fontId="2" fillId="0" borderId="1" xfId="0" applyFont="1" applyBorder="1" applyAlignment="1">
      <alignment wrapText="1"/>
    </xf>
    <xf numFmtId="1" fontId="0" fillId="2" borderId="1" xfId="0" applyNumberFormat="1" applyFill="1" applyBorder="1"/>
    <xf numFmtId="166" fontId="0" fillId="2" borderId="1" xfId="0" applyNumberFormat="1" applyFill="1" applyBorder="1"/>
    <xf numFmtId="0" fontId="6" fillId="0" borderId="0" xfId="0" applyFont="1"/>
    <xf numFmtId="0" fontId="5" fillId="0" borderId="0" xfId="0" applyFont="1"/>
    <xf numFmtId="0" fontId="0" fillId="4" borderId="0" xfId="0" applyFill="1"/>
    <xf numFmtId="0" fontId="0" fillId="4" borderId="1" xfId="0" applyFill="1" applyBorder="1" applyAlignment="1">
      <alignment wrapText="1"/>
    </xf>
    <xf numFmtId="0" fontId="0" fillId="4" borderId="1" xfId="0" applyFill="1" applyBorder="1"/>
    <xf numFmtId="164" fontId="0" fillId="4" borderId="1" xfId="0" applyNumberFormat="1" applyFill="1" applyBorder="1" applyAlignment="1">
      <alignment wrapText="1"/>
    </xf>
    <xf numFmtId="4" fontId="0" fillId="4" borderId="1" xfId="0" applyNumberFormat="1" applyFill="1" applyBorder="1" applyAlignment="1">
      <alignment wrapText="1"/>
    </xf>
    <xf numFmtId="4" fontId="0" fillId="4" borderId="1" xfId="0" applyNumberFormat="1" applyFill="1" applyBorder="1"/>
    <xf numFmtId="164" fontId="0" fillId="4" borderId="1" xfId="0" applyNumberFormat="1" applyFill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4" fontId="1" fillId="0" borderId="1" xfId="0" applyNumberFormat="1" applyFont="1" applyBorder="1" applyAlignment="1">
      <alignment horizontal="left"/>
    </xf>
    <xf numFmtId="0" fontId="0" fillId="5" borderId="1" xfId="0" applyFill="1" applyBorder="1"/>
    <xf numFmtId="4" fontId="0" fillId="6" borderId="1" xfId="0" applyNumberFormat="1" applyFill="1" applyBorder="1"/>
    <xf numFmtId="3" fontId="0" fillId="6" borderId="1" xfId="0" applyNumberFormat="1" applyFill="1" applyBorder="1"/>
    <xf numFmtId="165" fontId="0" fillId="6" borderId="1" xfId="0" applyNumberFormat="1" applyFill="1" applyBorder="1"/>
    <xf numFmtId="4" fontId="0" fillId="2" borderId="2" xfId="0" applyNumberFormat="1" applyFill="1" applyBorder="1"/>
    <xf numFmtId="4" fontId="0" fillId="2" borderId="6" xfId="0" applyNumberFormat="1" applyFill="1" applyBorder="1"/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4" fontId="0" fillId="2" borderId="0" xfId="0" applyNumberFormat="1" applyFill="1" applyBorder="1"/>
    <xf numFmtId="4" fontId="0" fillId="2" borderId="7" xfId="0" applyNumberFormat="1" applyFill="1" applyBorder="1"/>
    <xf numFmtId="4" fontId="0" fillId="0" borderId="7" xfId="0" applyNumberFormat="1" applyBorder="1"/>
    <xf numFmtId="0" fontId="2" fillId="2" borderId="2" xfId="0" applyFont="1" applyFill="1" applyBorder="1" applyAlignment="1">
      <alignment wrapText="1"/>
    </xf>
    <xf numFmtId="1" fontId="0" fillId="2" borderId="2" xfId="0" applyNumberFormat="1" applyFill="1" applyBorder="1"/>
    <xf numFmtId="0" fontId="1" fillId="2" borderId="0" xfId="0" applyFont="1" applyFill="1" applyBorder="1" applyAlignment="1">
      <alignment horizontal="left"/>
    </xf>
    <xf numFmtId="4" fontId="1" fillId="5" borderId="1" xfId="0" applyNumberFormat="1" applyFont="1" applyFill="1" applyBorder="1"/>
    <xf numFmtId="4" fontId="1" fillId="5" borderId="8" xfId="0" applyNumberFormat="1" applyFont="1" applyFill="1" applyBorder="1"/>
    <xf numFmtId="165" fontId="2" fillId="2" borderId="1" xfId="0" applyNumberFormat="1" applyFont="1" applyFill="1" applyBorder="1"/>
    <xf numFmtId="4" fontId="0" fillId="2" borderId="1" xfId="0" applyNumberFormat="1" applyFont="1" applyFill="1" applyBorder="1"/>
    <xf numFmtId="4" fontId="1" fillId="0" borderId="8" xfId="0" applyNumberFormat="1" applyFont="1" applyBorder="1"/>
    <xf numFmtId="4" fontId="1" fillId="2" borderId="2" xfId="0" applyNumberFormat="1" applyFont="1" applyFill="1" applyBorder="1" applyAlignment="1">
      <alignment horizontal="left"/>
    </xf>
    <xf numFmtId="0" fontId="0" fillId="0" borderId="3" xfId="0" applyBorder="1" applyAlignment="1">
      <alignment horizontal="left"/>
    </xf>
    <xf numFmtId="167" fontId="2" fillId="0" borderId="1" xfId="0" applyNumberFormat="1" applyFont="1" applyBorder="1"/>
    <xf numFmtId="4" fontId="2" fillId="0" borderId="1" xfId="0" applyNumberFormat="1" applyFont="1" applyBorder="1"/>
    <xf numFmtId="4" fontId="2" fillId="0" borderId="7" xfId="0" applyNumberFormat="1" applyFont="1" applyBorder="1"/>
    <xf numFmtId="0" fontId="1" fillId="2" borderId="0" xfId="0" applyFont="1" applyFill="1"/>
    <xf numFmtId="4" fontId="0" fillId="7" borderId="1" xfId="0" applyNumberFormat="1" applyFill="1" applyBorder="1"/>
    <xf numFmtId="4" fontId="1" fillId="5" borderId="8" xfId="0" applyNumberFormat="1" applyFont="1" applyFill="1" applyBorder="1" applyAlignment="1"/>
    <xf numFmtId="0" fontId="0" fillId="2" borderId="1" xfId="0" applyNumberFormat="1" applyFill="1" applyBorder="1"/>
    <xf numFmtId="4" fontId="1" fillId="7" borderId="1" xfId="0" applyNumberFormat="1" applyFont="1" applyFill="1" applyBorder="1" applyAlignment="1">
      <alignment horizontal="right"/>
    </xf>
    <xf numFmtId="2" fontId="0" fillId="2" borderId="1" xfId="0" applyNumberFormat="1" applyFill="1" applyBorder="1"/>
    <xf numFmtId="4" fontId="0" fillId="2" borderId="7" xfId="0" applyNumberFormat="1" applyFont="1" applyFill="1" applyBorder="1" applyAlignment="1">
      <alignment horizontal="right"/>
    </xf>
    <xf numFmtId="4" fontId="1" fillId="7" borderId="8" xfId="0" applyNumberFormat="1" applyFont="1" applyFill="1" applyBorder="1"/>
    <xf numFmtId="2" fontId="0" fillId="2" borderId="7" xfId="0" applyNumberFormat="1" applyFill="1" applyBorder="1"/>
    <xf numFmtId="2" fontId="1" fillId="7" borderId="8" xfId="0" applyNumberFormat="1" applyFont="1" applyFill="1" applyBorder="1"/>
    <xf numFmtId="0" fontId="0" fillId="0" borderId="2" xfId="0" applyBorder="1"/>
    <xf numFmtId="4" fontId="1" fillId="7" borderId="8" xfId="0" applyNumberFormat="1" applyFont="1" applyFill="1" applyBorder="1" applyAlignment="1"/>
    <xf numFmtId="4" fontId="1" fillId="5" borderId="9" xfId="0" applyNumberFormat="1" applyFont="1" applyFill="1" applyBorder="1"/>
    <xf numFmtId="4" fontId="1" fillId="2" borderId="1" xfId="0" applyNumberFormat="1" applyFont="1" applyFill="1" applyBorder="1"/>
    <xf numFmtId="0" fontId="0" fillId="0" borderId="7" xfId="0" applyBorder="1"/>
    <xf numFmtId="0" fontId="1" fillId="7" borderId="8" xfId="0" applyFont="1" applyFill="1" applyBorder="1"/>
    <xf numFmtId="4" fontId="0" fillId="0" borderId="8" xfId="0" applyNumberFormat="1" applyBorder="1"/>
    <xf numFmtId="2" fontId="0" fillId="0" borderId="7" xfId="0" applyNumberFormat="1" applyBorder="1"/>
    <xf numFmtId="2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0" fillId="0" borderId="0" xfId="0" applyAlignme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0" xfId="0" applyFont="1"/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left"/>
    </xf>
    <xf numFmtId="0" fontId="0" fillId="4" borderId="2" xfId="0" applyFill="1" applyBorder="1" applyAlignment="1"/>
    <xf numFmtId="0" fontId="0" fillId="4" borderId="3" xfId="0" applyFill="1" applyBorder="1" applyAlignment="1"/>
    <xf numFmtId="0" fontId="0" fillId="4" borderId="4" xfId="0" applyFill="1" applyBorder="1" applyAlignment="1"/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4" fontId="0" fillId="0" borderId="1" xfId="0" applyNumberForma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4" fillId="2" borderId="0" xfId="0" applyFont="1" applyFill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2" xfId="0" applyNumberFormat="1" applyBorder="1"/>
    <xf numFmtId="4" fontId="0" fillId="0" borderId="4" xfId="0" applyNumberFormat="1" applyBorder="1"/>
    <xf numFmtId="0" fontId="0" fillId="2" borderId="1" xfId="0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4" fontId="0" fillId="2" borderId="2" xfId="0" applyNumberFormat="1" applyFill="1" applyBorder="1" applyAlignment="1">
      <alignment horizontal="left"/>
    </xf>
    <xf numFmtId="4" fontId="0" fillId="2" borderId="3" xfId="0" applyNumberFormat="1" applyFill="1" applyBorder="1" applyAlignment="1">
      <alignment horizontal="left"/>
    </xf>
    <xf numFmtId="4" fontId="0" fillId="2" borderId="4" xfId="0" applyNumberFormat="1" applyFill="1" applyBorder="1" applyAlignment="1">
      <alignment horizontal="left"/>
    </xf>
    <xf numFmtId="4" fontId="0" fillId="0" borderId="7" xfId="0" applyNumberFormat="1" applyBorder="1" applyAlignment="1">
      <alignment horizontal="left"/>
    </xf>
    <xf numFmtId="0" fontId="0" fillId="2" borderId="1" xfId="0" applyFill="1" applyBorder="1" applyAlignment="1">
      <alignment horizontal="center"/>
    </xf>
    <xf numFmtId="2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2" fontId="0" fillId="2" borderId="4" xfId="0" applyNumberForma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/>
    <xf numFmtId="0" fontId="1" fillId="3" borderId="5" xfId="0" applyFont="1" applyFill="1" applyBorder="1" applyAlignment="1"/>
    <xf numFmtId="0" fontId="1" fillId="3" borderId="4" xfId="0" applyFont="1" applyFill="1" applyBorder="1" applyAlignment="1"/>
    <xf numFmtId="0" fontId="1" fillId="3" borderId="5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0" fillId="4" borderId="2" xfId="0" applyNumberFormat="1" applyFill="1" applyBorder="1" applyAlignment="1">
      <alignment horizontal="center" wrapText="1"/>
    </xf>
    <xf numFmtId="1" fontId="0" fillId="4" borderId="3" xfId="0" applyNumberFormat="1" applyFill="1" applyBorder="1" applyAlignment="1">
      <alignment horizontal="center" wrapText="1"/>
    </xf>
    <xf numFmtId="1" fontId="0" fillId="4" borderId="4" xfId="0" applyNumberFormat="1" applyFill="1" applyBorder="1" applyAlignment="1">
      <alignment horizontal="center" wrapText="1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4" xfId="0" applyNumberFormat="1" applyFont="1" applyFill="1" applyBorder="1" applyAlignment="1">
      <alignment horizontal="left"/>
    </xf>
    <xf numFmtId="4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1" fillId="0" borderId="1" xfId="0" applyFont="1" applyBorder="1" applyAlignment="1">
      <alignment horizontal="left"/>
    </xf>
    <xf numFmtId="1" fontId="0" fillId="0" borderId="2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195"/>
  <sheetViews>
    <sheetView topLeftCell="B149" zoomScale="90" zoomScaleNormal="90" workbookViewId="0">
      <selection activeCell="G113" sqref="G113"/>
    </sheetView>
  </sheetViews>
  <sheetFormatPr defaultRowHeight="1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3.5703125" customWidth="1"/>
    <col min="11" max="11" width="16" customWidth="1"/>
    <col min="12" max="12" width="15.28515625" customWidth="1"/>
    <col min="13" max="13" width="16.140625" customWidth="1"/>
  </cols>
  <sheetData>
    <row r="2" spans="1:8" ht="15.75">
      <c r="A2" s="100" t="s">
        <v>160</v>
      </c>
      <c r="B2" s="100"/>
      <c r="C2" s="100"/>
      <c r="D2" s="100"/>
      <c r="E2" s="100"/>
      <c r="F2" s="100"/>
      <c r="G2" s="100"/>
      <c r="H2" s="100"/>
    </row>
    <row r="3" spans="1:8" ht="15.75">
      <c r="A3" s="100" t="s">
        <v>161</v>
      </c>
      <c r="B3" s="100"/>
      <c r="C3" s="94"/>
      <c r="D3" s="94"/>
      <c r="E3" s="100"/>
      <c r="F3" s="100"/>
      <c r="G3" s="94"/>
      <c r="H3" s="94"/>
    </row>
    <row r="4" spans="1:8" ht="40.5" customHeight="1">
      <c r="A4" s="101" t="s">
        <v>162</v>
      </c>
      <c r="B4" s="101"/>
      <c r="C4" s="101"/>
      <c r="D4" s="95"/>
      <c r="E4" s="101"/>
      <c r="F4" s="101"/>
      <c r="G4" s="101"/>
      <c r="H4" s="96"/>
    </row>
    <row r="5" spans="1:8" ht="15.75">
      <c r="A5" s="95"/>
      <c r="B5" s="95"/>
      <c r="C5" s="95"/>
      <c r="D5" s="96"/>
      <c r="E5" s="95"/>
      <c r="F5" s="95"/>
      <c r="G5" s="95"/>
      <c r="H5" s="96"/>
    </row>
    <row r="6" spans="1:8" ht="15.75">
      <c r="A6" s="102"/>
      <c r="B6" s="102"/>
      <c r="C6" s="102"/>
      <c r="D6" s="96"/>
      <c r="E6" s="102"/>
      <c r="F6" s="102"/>
      <c r="G6" s="102"/>
      <c r="H6" s="96"/>
    </row>
    <row r="7" spans="1:8">
      <c r="A7" s="97"/>
      <c r="B7" s="97"/>
      <c r="C7" s="97"/>
      <c r="D7" s="97"/>
      <c r="E7" s="97"/>
      <c r="F7" s="97"/>
      <c r="G7" s="97"/>
      <c r="H7" s="97"/>
    </row>
    <row r="8" spans="1:8" ht="15.75">
      <c r="A8" s="98" t="s">
        <v>164</v>
      </c>
      <c r="B8" s="99"/>
      <c r="C8" s="99"/>
      <c r="D8" s="99"/>
      <c r="E8" s="99"/>
      <c r="F8" s="99"/>
      <c r="G8" s="99"/>
      <c r="H8" s="97"/>
    </row>
    <row r="9" spans="1:8" ht="15.75">
      <c r="A9" s="98" t="s">
        <v>163</v>
      </c>
      <c r="B9" s="99"/>
      <c r="C9" s="99"/>
      <c r="D9" s="99"/>
      <c r="E9" s="99"/>
      <c r="F9" s="99"/>
      <c r="G9" s="99"/>
      <c r="H9" s="97"/>
    </row>
    <row r="12" spans="1:8">
      <c r="A12" s="1" t="s">
        <v>159</v>
      </c>
    </row>
    <row r="13" spans="1:8">
      <c r="A13" s="1" t="s">
        <v>67</v>
      </c>
    </row>
    <row r="14" spans="1:8">
      <c r="A14" s="1" t="s">
        <v>69</v>
      </c>
    </row>
    <row r="15" spans="1:8">
      <c r="A15" s="1" t="s">
        <v>74</v>
      </c>
    </row>
    <row r="16" spans="1:8">
      <c r="A16" s="1" t="s">
        <v>153</v>
      </c>
    </row>
    <row r="17" spans="1:12" ht="51.75" customHeight="1">
      <c r="A17" s="118" t="s">
        <v>0</v>
      </c>
      <c r="B17" s="118"/>
      <c r="C17" s="118"/>
      <c r="D17" s="118"/>
      <c r="E17" s="118"/>
      <c r="F17" s="3" t="s">
        <v>136</v>
      </c>
      <c r="G17" s="118" t="s">
        <v>2</v>
      </c>
      <c r="H17" s="118"/>
      <c r="I17" s="118"/>
      <c r="J17" s="118"/>
      <c r="K17" s="118"/>
      <c r="L17" s="2" t="s">
        <v>1</v>
      </c>
    </row>
    <row r="18" spans="1:12">
      <c r="A18" s="109" t="s">
        <v>68</v>
      </c>
      <c r="B18" s="109"/>
      <c r="C18" s="109"/>
      <c r="D18" s="109"/>
      <c r="E18" s="109"/>
      <c r="F18" s="2">
        <v>1.1000000000000001</v>
      </c>
      <c r="G18" s="119" t="s">
        <v>3</v>
      </c>
      <c r="H18" s="119"/>
      <c r="I18" s="119"/>
      <c r="J18" s="119"/>
      <c r="K18" s="119"/>
      <c r="L18" s="2">
        <v>1</v>
      </c>
    </row>
    <row r="19" spans="1:12">
      <c r="A19" s="109"/>
      <c r="B19" s="109"/>
      <c r="C19" s="109"/>
      <c r="D19" s="109"/>
      <c r="E19" s="109"/>
      <c r="F19" s="2"/>
      <c r="G19" s="120" t="s">
        <v>75</v>
      </c>
      <c r="H19" s="121"/>
      <c r="I19" s="121"/>
      <c r="J19" s="121"/>
      <c r="K19" s="122"/>
      <c r="L19" s="2">
        <v>4</v>
      </c>
    </row>
    <row r="20" spans="1:12">
      <c r="A20" s="109"/>
      <c r="B20" s="109"/>
      <c r="C20" s="109"/>
      <c r="D20" s="109"/>
      <c r="E20" s="109"/>
      <c r="F20" s="2"/>
      <c r="G20" s="109" t="s">
        <v>76</v>
      </c>
      <c r="H20" s="109"/>
      <c r="I20" s="109"/>
      <c r="J20" s="109"/>
      <c r="K20" s="109"/>
      <c r="L20" s="2">
        <v>1</v>
      </c>
    </row>
    <row r="21" spans="1:12">
      <c r="A21" s="109"/>
      <c r="B21" s="109"/>
      <c r="C21" s="109"/>
      <c r="D21" s="109"/>
      <c r="E21" s="109"/>
      <c r="F21" s="2"/>
      <c r="G21" s="123" t="s">
        <v>77</v>
      </c>
      <c r="H21" s="124"/>
      <c r="I21" s="124"/>
      <c r="J21" s="124"/>
      <c r="K21" s="125"/>
      <c r="L21" s="2">
        <v>1</v>
      </c>
    </row>
    <row r="22" spans="1:12">
      <c r="A22" s="109"/>
      <c r="B22" s="109"/>
      <c r="C22" s="109"/>
      <c r="D22" s="109"/>
      <c r="E22" s="109"/>
      <c r="F22" s="2"/>
      <c r="G22" s="119" t="s">
        <v>78</v>
      </c>
      <c r="H22" s="119"/>
      <c r="I22" s="119"/>
      <c r="J22" s="119"/>
      <c r="K22" s="119"/>
      <c r="L22" s="2">
        <v>0.5</v>
      </c>
    </row>
    <row r="23" spans="1:12">
      <c r="A23" s="109"/>
      <c r="B23" s="109"/>
      <c r="C23" s="109"/>
      <c r="D23" s="109"/>
      <c r="E23" s="109"/>
      <c r="F23" s="2"/>
      <c r="G23" s="119" t="s">
        <v>79</v>
      </c>
      <c r="H23" s="119"/>
      <c r="I23" s="119"/>
      <c r="J23" s="119"/>
      <c r="K23" s="119"/>
      <c r="L23" s="20">
        <v>1</v>
      </c>
    </row>
    <row r="24" spans="1:12" ht="15.75" customHeight="1">
      <c r="A24" s="109"/>
      <c r="B24" s="109"/>
      <c r="C24" s="109"/>
      <c r="D24" s="109"/>
      <c r="E24" s="109"/>
      <c r="F24" s="2"/>
      <c r="G24" s="119" t="s">
        <v>80</v>
      </c>
      <c r="H24" s="119"/>
      <c r="I24" s="119"/>
      <c r="J24" s="119"/>
      <c r="K24" s="119"/>
      <c r="L24" s="20">
        <v>1</v>
      </c>
    </row>
    <row r="25" spans="1:12" ht="15.75" hidden="1" customHeight="1">
      <c r="A25" s="120"/>
      <c r="B25" s="121"/>
      <c r="C25" s="121"/>
      <c r="D25" s="121"/>
      <c r="E25" s="122"/>
      <c r="F25" s="2"/>
      <c r="G25" s="115"/>
      <c r="H25" s="116"/>
      <c r="I25" s="116"/>
      <c r="J25" s="116"/>
      <c r="K25" s="117"/>
      <c r="L25" s="20"/>
    </row>
    <row r="26" spans="1:12" ht="15.75" customHeight="1">
      <c r="A26" s="120"/>
      <c r="B26" s="121"/>
      <c r="C26" s="121"/>
      <c r="D26" s="121"/>
      <c r="E26" s="122"/>
      <c r="F26" s="2"/>
      <c r="G26" s="115" t="s">
        <v>90</v>
      </c>
      <c r="H26" s="116"/>
      <c r="I26" s="116"/>
      <c r="J26" s="116"/>
      <c r="K26" s="117"/>
      <c r="L26" s="20">
        <v>0.25</v>
      </c>
    </row>
    <row r="27" spans="1:12" ht="15.75" hidden="1" customHeight="1">
      <c r="A27" s="120"/>
      <c r="B27" s="121"/>
      <c r="C27" s="121"/>
      <c r="D27" s="121"/>
      <c r="E27" s="122"/>
      <c r="F27" s="2"/>
      <c r="G27" s="115"/>
      <c r="H27" s="116"/>
      <c r="I27" s="116"/>
      <c r="J27" s="116"/>
      <c r="K27" s="117"/>
      <c r="L27" s="20"/>
    </row>
    <row r="28" spans="1:12" ht="15.75" customHeight="1">
      <c r="A28" s="120"/>
      <c r="B28" s="121"/>
      <c r="C28" s="121"/>
      <c r="D28" s="121"/>
      <c r="E28" s="122"/>
      <c r="F28" s="2"/>
      <c r="G28" s="115" t="s">
        <v>91</v>
      </c>
      <c r="H28" s="116"/>
      <c r="I28" s="116"/>
      <c r="J28" s="116"/>
      <c r="K28" s="117"/>
      <c r="L28" s="20">
        <v>0.5</v>
      </c>
    </row>
    <row r="29" spans="1:12" ht="15.75" customHeight="1">
      <c r="A29" s="120"/>
      <c r="B29" s="121"/>
      <c r="C29" s="121"/>
      <c r="D29" s="121"/>
      <c r="E29" s="122"/>
      <c r="F29" s="2"/>
      <c r="G29" s="115" t="s">
        <v>92</v>
      </c>
      <c r="H29" s="116"/>
      <c r="I29" s="116"/>
      <c r="J29" s="116"/>
      <c r="K29" s="117"/>
      <c r="L29" s="20">
        <v>1</v>
      </c>
    </row>
    <row r="30" spans="1:12" ht="15.75" hidden="1" customHeight="1">
      <c r="A30" s="120"/>
      <c r="B30" s="121"/>
      <c r="C30" s="121"/>
      <c r="D30" s="121"/>
      <c r="E30" s="122"/>
      <c r="F30" s="2"/>
      <c r="G30" s="115"/>
      <c r="H30" s="116"/>
      <c r="I30" s="116"/>
      <c r="J30" s="116"/>
      <c r="K30" s="117"/>
      <c r="L30" s="20"/>
    </row>
    <row r="31" spans="1:12" ht="15.75" hidden="1" customHeight="1">
      <c r="A31" s="120"/>
      <c r="B31" s="121"/>
      <c r="C31" s="121"/>
      <c r="D31" s="121"/>
      <c r="E31" s="122"/>
      <c r="F31" s="2"/>
      <c r="G31" s="115"/>
      <c r="H31" s="116"/>
      <c r="I31" s="116"/>
      <c r="J31" s="116"/>
      <c r="K31" s="117"/>
      <c r="L31" s="20"/>
    </row>
    <row r="32" spans="1:12" ht="15.75" hidden="1" customHeight="1">
      <c r="A32" s="120"/>
      <c r="B32" s="121"/>
      <c r="C32" s="121"/>
      <c r="D32" s="121"/>
      <c r="E32" s="122"/>
      <c r="F32" s="2"/>
      <c r="G32" s="115"/>
      <c r="H32" s="116"/>
      <c r="I32" s="116"/>
      <c r="J32" s="116"/>
      <c r="K32" s="117"/>
      <c r="L32" s="20"/>
    </row>
    <row r="33" spans="1:12" ht="15.75" hidden="1" customHeight="1">
      <c r="A33" s="120"/>
      <c r="B33" s="121"/>
      <c r="C33" s="121"/>
      <c r="D33" s="121"/>
      <c r="E33" s="122"/>
      <c r="F33" s="2"/>
      <c r="G33" s="115"/>
      <c r="H33" s="116"/>
      <c r="I33" s="116"/>
      <c r="J33" s="116"/>
      <c r="K33" s="117"/>
      <c r="L33" s="20"/>
    </row>
    <row r="34" spans="1:12" ht="15.75" hidden="1" customHeight="1">
      <c r="A34" s="120"/>
      <c r="B34" s="121"/>
      <c r="C34" s="121"/>
      <c r="D34" s="121"/>
      <c r="E34" s="122"/>
      <c r="F34" s="2"/>
      <c r="G34" s="115"/>
      <c r="H34" s="116"/>
      <c r="I34" s="116"/>
      <c r="J34" s="116"/>
      <c r="K34" s="117"/>
      <c r="L34" s="20"/>
    </row>
    <row r="35" spans="1:12" ht="15.75" hidden="1" customHeight="1">
      <c r="A35" s="120"/>
      <c r="B35" s="121"/>
      <c r="C35" s="121"/>
      <c r="D35" s="121"/>
      <c r="E35" s="122"/>
      <c r="F35" s="2"/>
      <c r="G35" s="115"/>
      <c r="H35" s="116"/>
      <c r="I35" s="116"/>
      <c r="J35" s="116"/>
      <c r="K35" s="117"/>
      <c r="L35" s="20"/>
    </row>
    <row r="36" spans="1:12">
      <c r="A36" s="107"/>
      <c r="B36" s="107"/>
      <c r="C36" s="107"/>
      <c r="D36" s="107"/>
      <c r="E36" s="107"/>
      <c r="F36" s="2"/>
      <c r="G36" s="103" t="s">
        <v>81</v>
      </c>
      <c r="H36" s="103"/>
      <c r="I36" s="103"/>
      <c r="J36" s="103"/>
      <c r="K36" s="103"/>
      <c r="L36" s="20">
        <v>1</v>
      </c>
    </row>
    <row r="37" spans="1:12">
      <c r="A37" s="107"/>
      <c r="B37" s="107"/>
      <c r="C37" s="107"/>
      <c r="D37" s="107"/>
      <c r="E37" s="107"/>
      <c r="F37" s="2"/>
      <c r="G37" s="103" t="s">
        <v>82</v>
      </c>
      <c r="H37" s="103"/>
      <c r="I37" s="103"/>
      <c r="J37" s="103"/>
      <c r="K37" s="103"/>
      <c r="L37" s="20">
        <v>5.5</v>
      </c>
    </row>
    <row r="38" spans="1:12">
      <c r="A38" s="107"/>
      <c r="B38" s="107"/>
      <c r="C38" s="107"/>
      <c r="D38" s="107"/>
      <c r="E38" s="107"/>
      <c r="F38" s="2"/>
      <c r="G38" s="103" t="s">
        <v>83</v>
      </c>
      <c r="H38" s="103"/>
      <c r="I38" s="103"/>
      <c r="J38" s="103"/>
      <c r="K38" s="103"/>
      <c r="L38" s="20">
        <v>1</v>
      </c>
    </row>
    <row r="39" spans="1:12">
      <c r="A39" s="107"/>
      <c r="B39" s="107"/>
      <c r="C39" s="107"/>
      <c r="D39" s="107"/>
      <c r="E39" s="107"/>
      <c r="F39" s="2"/>
      <c r="G39" s="103" t="s">
        <v>84</v>
      </c>
      <c r="H39" s="103"/>
      <c r="I39" s="103"/>
      <c r="J39" s="103"/>
      <c r="K39" s="103"/>
      <c r="L39" s="20">
        <v>0.5</v>
      </c>
    </row>
    <row r="40" spans="1:12">
      <c r="A40" s="107"/>
      <c r="B40" s="107"/>
      <c r="C40" s="107"/>
      <c r="D40" s="107"/>
      <c r="E40" s="107"/>
      <c r="F40" s="2"/>
      <c r="G40" s="103" t="s">
        <v>99</v>
      </c>
      <c r="H40" s="103"/>
      <c r="I40" s="103"/>
      <c r="J40" s="103"/>
      <c r="K40" s="103"/>
      <c r="L40" s="20">
        <v>0.75</v>
      </c>
    </row>
    <row r="41" spans="1:12">
      <c r="A41" s="107"/>
      <c r="B41" s="107"/>
      <c r="C41" s="107"/>
      <c r="D41" s="107"/>
      <c r="E41" s="107"/>
      <c r="F41" s="2"/>
      <c r="G41" s="103" t="s">
        <v>85</v>
      </c>
      <c r="H41" s="103"/>
      <c r="I41" s="103"/>
      <c r="J41" s="103"/>
      <c r="K41" s="103"/>
      <c r="L41" s="20">
        <v>1</v>
      </c>
    </row>
    <row r="42" spans="1:12" ht="15" customHeight="1">
      <c r="A42" s="107"/>
      <c r="B42" s="107"/>
      <c r="C42" s="107"/>
      <c r="D42" s="107"/>
      <c r="E42" s="107"/>
      <c r="F42" s="2"/>
      <c r="G42" s="103" t="s">
        <v>86</v>
      </c>
      <c r="H42" s="103"/>
      <c r="I42" s="103"/>
      <c r="J42" s="103"/>
      <c r="K42" s="103"/>
      <c r="L42" s="20">
        <v>4</v>
      </c>
    </row>
    <row r="43" spans="1:12" ht="15.75" customHeight="1">
      <c r="A43" s="135"/>
      <c r="B43" s="136"/>
      <c r="C43" s="136"/>
      <c r="D43" s="136"/>
      <c r="E43" s="137"/>
      <c r="F43" s="2"/>
      <c r="G43" s="104" t="s">
        <v>87</v>
      </c>
      <c r="H43" s="105"/>
      <c r="I43" s="105"/>
      <c r="J43" s="105"/>
      <c r="K43" s="106"/>
      <c r="L43" s="20">
        <v>1</v>
      </c>
    </row>
    <row r="44" spans="1:12" ht="16.5" customHeight="1">
      <c r="A44" s="135"/>
      <c r="B44" s="136"/>
      <c r="C44" s="136"/>
      <c r="D44" s="136"/>
      <c r="E44" s="137"/>
      <c r="F44" s="2"/>
      <c r="G44" s="104" t="s">
        <v>88</v>
      </c>
      <c r="H44" s="105"/>
      <c r="I44" s="105"/>
      <c r="J44" s="105"/>
      <c r="K44" s="106"/>
      <c r="L44" s="20">
        <v>1.5</v>
      </c>
    </row>
    <row r="45" spans="1:12" ht="13.5" hidden="1" customHeight="1">
      <c r="A45" s="135"/>
      <c r="B45" s="136"/>
      <c r="C45" s="136"/>
      <c r="D45" s="136"/>
      <c r="E45" s="137"/>
      <c r="F45" s="2"/>
      <c r="G45" s="104"/>
      <c r="H45" s="105"/>
      <c r="I45" s="105"/>
      <c r="J45" s="105"/>
      <c r="K45" s="106"/>
      <c r="L45" s="20"/>
    </row>
    <row r="46" spans="1:12" ht="14.25" customHeight="1">
      <c r="A46" s="135"/>
      <c r="B46" s="136"/>
      <c r="C46" s="136"/>
      <c r="D46" s="136"/>
      <c r="E46" s="137"/>
      <c r="F46" s="2"/>
      <c r="G46" s="104" t="s">
        <v>89</v>
      </c>
      <c r="H46" s="105"/>
      <c r="I46" s="105"/>
      <c r="J46" s="105"/>
      <c r="K46" s="106"/>
      <c r="L46" s="20">
        <v>0.5</v>
      </c>
    </row>
    <row r="47" spans="1:12">
      <c r="A47" s="107" t="s">
        <v>4</v>
      </c>
      <c r="B47" s="107"/>
      <c r="C47" s="107"/>
      <c r="D47" s="107"/>
      <c r="E47" s="107"/>
      <c r="F47" s="2">
        <f>SUM(F18:F42)</f>
        <v>1.1000000000000001</v>
      </c>
      <c r="G47" s="107" t="s">
        <v>4</v>
      </c>
      <c r="H47" s="107"/>
      <c r="I47" s="107"/>
      <c r="J47" s="107"/>
      <c r="K47" s="107"/>
      <c r="L47" s="20">
        <f>SUM(L18:L46)</f>
        <v>28</v>
      </c>
    </row>
    <row r="48" spans="1:12" ht="27.75" customHeight="1">
      <c r="L48" s="28"/>
    </row>
    <row r="49" spans="1:12">
      <c r="A49" s="1" t="s">
        <v>93</v>
      </c>
    </row>
    <row r="50" spans="1:12" ht="12.75" customHeight="1">
      <c r="A50" s="1"/>
    </row>
    <row r="51" spans="1:12" ht="15" customHeight="1">
      <c r="A51" s="162" t="s">
        <v>70</v>
      </c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0"/>
    </row>
    <row r="52" spans="1:12" ht="60">
      <c r="A52" s="107" t="s">
        <v>5</v>
      </c>
      <c r="B52" s="107"/>
      <c r="C52" s="107"/>
      <c r="D52" s="107"/>
      <c r="E52" s="107"/>
      <c r="F52" s="3" t="s">
        <v>6</v>
      </c>
      <c r="G52" s="3" t="s">
        <v>1</v>
      </c>
      <c r="H52" s="3" t="s">
        <v>138</v>
      </c>
      <c r="I52" s="3" t="s">
        <v>140</v>
      </c>
      <c r="J52" s="3" t="s">
        <v>142</v>
      </c>
      <c r="K52" s="3" t="s">
        <v>137</v>
      </c>
      <c r="L52" s="3" t="s">
        <v>144</v>
      </c>
    </row>
    <row r="53" spans="1:12" hidden="1">
      <c r="A53" s="109"/>
      <c r="B53" s="109"/>
      <c r="C53" s="109"/>
      <c r="D53" s="109"/>
      <c r="E53" s="109"/>
      <c r="F53" s="2"/>
      <c r="G53" s="2"/>
      <c r="H53" s="2"/>
      <c r="I53" s="2"/>
      <c r="J53" s="4"/>
      <c r="K53" s="4"/>
      <c r="L53" s="4"/>
    </row>
    <row r="54" spans="1:12" hidden="1">
      <c r="A54" s="109"/>
      <c r="B54" s="109"/>
      <c r="C54" s="109"/>
      <c r="D54" s="109"/>
      <c r="E54" s="109"/>
      <c r="F54" s="2"/>
      <c r="G54" s="2"/>
      <c r="H54" s="2"/>
      <c r="I54" s="2"/>
      <c r="J54" s="4"/>
      <c r="K54" s="4"/>
      <c r="L54" s="4"/>
    </row>
    <row r="55" spans="1:12">
      <c r="A55" s="163">
        <v>1</v>
      </c>
      <c r="B55" s="164"/>
      <c r="C55" s="164"/>
      <c r="D55" s="164"/>
      <c r="E55" s="165"/>
      <c r="F55" s="2">
        <v>2</v>
      </c>
      <c r="G55" s="2">
        <v>3</v>
      </c>
      <c r="H55" s="2" t="s">
        <v>139</v>
      </c>
      <c r="I55" s="2" t="s">
        <v>141</v>
      </c>
      <c r="J55" s="13">
        <v>6</v>
      </c>
      <c r="K55" s="13" t="s">
        <v>143</v>
      </c>
      <c r="L55" s="13" t="s">
        <v>73</v>
      </c>
    </row>
    <row r="56" spans="1:12">
      <c r="A56" s="140" t="s">
        <v>68</v>
      </c>
      <c r="B56" s="140"/>
      <c r="C56" s="140"/>
      <c r="D56" s="140"/>
      <c r="E56" s="140"/>
      <c r="F56" s="17">
        <v>18994.13</v>
      </c>
      <c r="G56" s="17">
        <v>1.1000000000000001</v>
      </c>
      <c r="H56" s="68">
        <f>F56*G56*12</f>
        <v>250722.516</v>
      </c>
      <c r="I56" s="65">
        <f>H56*1.302</f>
        <v>326440.71583200002</v>
      </c>
      <c r="J56" s="19">
        <v>10</v>
      </c>
      <c r="K56" s="17">
        <f>I56/J56</f>
        <v>32644.071583200002</v>
      </c>
      <c r="L56" s="17">
        <f>I56/11277167.39*100</f>
        <v>2.8947048894695886</v>
      </c>
    </row>
    <row r="57" spans="1:12">
      <c r="A57" s="109"/>
      <c r="B57" s="109"/>
      <c r="C57" s="109"/>
      <c r="D57" s="109"/>
      <c r="E57" s="109"/>
      <c r="F57" s="17"/>
      <c r="G57" s="17"/>
      <c r="H57" s="17"/>
      <c r="I57" s="19"/>
      <c r="J57" s="18"/>
      <c r="K57" s="12"/>
      <c r="L57" s="12"/>
    </row>
    <row r="58" spans="1:12" hidden="1">
      <c r="A58" s="109"/>
      <c r="B58" s="109"/>
      <c r="C58" s="109"/>
      <c r="D58" s="109"/>
      <c r="E58" s="109"/>
      <c r="F58" s="12"/>
      <c r="G58" s="12"/>
      <c r="H58" s="12"/>
      <c r="I58" s="12"/>
      <c r="J58" s="18"/>
      <c r="K58" s="12"/>
      <c r="L58" s="12"/>
    </row>
    <row r="59" spans="1:12">
      <c r="A59" s="107" t="s">
        <v>145</v>
      </c>
      <c r="B59" s="107"/>
      <c r="C59" s="107"/>
      <c r="D59" s="107"/>
      <c r="E59" s="107"/>
      <c r="F59" s="12"/>
      <c r="G59" s="12"/>
      <c r="H59" s="12"/>
      <c r="I59" s="12"/>
      <c r="J59" s="18"/>
      <c r="K59" s="76">
        <f>K56</f>
        <v>32644.071583200002</v>
      </c>
      <c r="L59" s="17"/>
    </row>
    <row r="60" spans="1:12" ht="31.5" customHeight="1">
      <c r="A60" s="6"/>
      <c r="B60" s="6"/>
      <c r="C60" s="6"/>
      <c r="D60" s="6"/>
      <c r="E60" s="6"/>
      <c r="F60" s="7"/>
      <c r="G60" s="7"/>
      <c r="H60" s="7"/>
      <c r="I60" s="7"/>
      <c r="J60" s="8"/>
      <c r="K60" s="7"/>
      <c r="L60" s="8"/>
    </row>
    <row r="61" spans="1:12" hidden="1">
      <c r="A61" s="108" t="s">
        <v>17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</row>
    <row r="62" spans="1:12" hidden="1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</row>
    <row r="63" spans="1:12" ht="80.25" hidden="1" customHeight="1">
      <c r="A63" s="110" t="s">
        <v>8</v>
      </c>
      <c r="B63" s="110"/>
      <c r="C63" s="110"/>
      <c r="D63" s="110"/>
      <c r="E63" s="110"/>
      <c r="F63" s="39" t="s">
        <v>9</v>
      </c>
      <c r="G63" s="39" t="s">
        <v>10</v>
      </c>
      <c r="H63" s="39" t="s">
        <v>11</v>
      </c>
      <c r="I63" s="39" t="s">
        <v>12</v>
      </c>
      <c r="J63" s="39" t="s">
        <v>13</v>
      </c>
      <c r="K63" s="39" t="s">
        <v>14</v>
      </c>
      <c r="L63" s="39" t="s">
        <v>7</v>
      </c>
    </row>
    <row r="64" spans="1:12" ht="15" hidden="1" customHeight="1">
      <c r="A64" s="166">
        <v>1</v>
      </c>
      <c r="B64" s="167"/>
      <c r="C64" s="167"/>
      <c r="D64" s="167"/>
      <c r="E64" s="168"/>
      <c r="F64" s="39">
        <v>2</v>
      </c>
      <c r="G64" s="39">
        <v>3</v>
      </c>
      <c r="H64" s="39">
        <v>4</v>
      </c>
      <c r="I64" s="39" t="s">
        <v>71</v>
      </c>
      <c r="J64" s="39">
        <v>6</v>
      </c>
      <c r="K64" s="39">
        <v>7</v>
      </c>
      <c r="L64" s="39" t="s">
        <v>72</v>
      </c>
    </row>
    <row r="65" spans="1:12" ht="15" hidden="1" customHeight="1">
      <c r="A65" s="111" t="s">
        <v>94</v>
      </c>
      <c r="B65" s="111"/>
      <c r="C65" s="111"/>
      <c r="D65" s="111"/>
      <c r="E65" s="111"/>
      <c r="F65" s="40" t="s">
        <v>15</v>
      </c>
      <c r="G65" s="39">
        <v>7</v>
      </c>
      <c r="H65" s="40">
        <v>10</v>
      </c>
      <c r="I65" s="41">
        <f>G65/H65</f>
        <v>0.7</v>
      </c>
      <c r="J65" s="39">
        <v>20</v>
      </c>
      <c r="K65" s="42">
        <v>7100</v>
      </c>
      <c r="L65" s="42">
        <f>I65*K65</f>
        <v>4970</v>
      </c>
    </row>
    <row r="66" spans="1:12" ht="15" hidden="1" customHeight="1">
      <c r="A66" s="111" t="s">
        <v>95</v>
      </c>
      <c r="B66" s="111"/>
      <c r="C66" s="111"/>
      <c r="D66" s="111"/>
      <c r="E66" s="111"/>
      <c r="F66" s="40" t="s">
        <v>15</v>
      </c>
      <c r="G66" s="39">
        <v>1</v>
      </c>
      <c r="H66" s="40">
        <v>10</v>
      </c>
      <c r="I66" s="41">
        <f t="shared" ref="I66:I82" si="0">G66/H66</f>
        <v>0.1</v>
      </c>
      <c r="J66" s="39">
        <v>20</v>
      </c>
      <c r="K66" s="42">
        <v>538700</v>
      </c>
      <c r="L66" s="42">
        <f t="shared" ref="L66:L82" si="1">I66*K66</f>
        <v>53870</v>
      </c>
    </row>
    <row r="67" spans="1:12" ht="15" hidden="1" customHeight="1">
      <c r="A67" s="111" t="s">
        <v>96</v>
      </c>
      <c r="B67" s="111"/>
      <c r="C67" s="111"/>
      <c r="D67" s="111"/>
      <c r="E67" s="111"/>
      <c r="F67" s="40" t="s">
        <v>15</v>
      </c>
      <c r="G67" s="39">
        <v>1</v>
      </c>
      <c r="H67" s="40">
        <v>10</v>
      </c>
      <c r="I67" s="41">
        <f t="shared" si="0"/>
        <v>0.1</v>
      </c>
      <c r="J67" s="39">
        <v>20</v>
      </c>
      <c r="K67" s="42">
        <v>380000</v>
      </c>
      <c r="L67" s="42">
        <f t="shared" si="1"/>
        <v>38000</v>
      </c>
    </row>
    <row r="68" spans="1:12" ht="12.75" hidden="1" customHeight="1">
      <c r="A68" s="111"/>
      <c r="B68" s="111"/>
      <c r="C68" s="111"/>
      <c r="D68" s="111"/>
      <c r="E68" s="111"/>
      <c r="F68" s="40" t="s">
        <v>15</v>
      </c>
      <c r="G68" s="39"/>
      <c r="H68" s="40">
        <v>10</v>
      </c>
      <c r="I68" s="41">
        <f t="shared" si="0"/>
        <v>0</v>
      </c>
      <c r="J68" s="39"/>
      <c r="K68" s="42"/>
      <c r="L68" s="42">
        <f t="shared" si="1"/>
        <v>0</v>
      </c>
    </row>
    <row r="69" spans="1:12" ht="15" hidden="1" customHeight="1">
      <c r="A69" s="111"/>
      <c r="B69" s="111"/>
      <c r="C69" s="111"/>
      <c r="D69" s="111"/>
      <c r="E69" s="111"/>
      <c r="F69" s="40" t="s">
        <v>15</v>
      </c>
      <c r="G69" s="39"/>
      <c r="H69" s="40">
        <v>10</v>
      </c>
      <c r="I69" s="41">
        <f t="shared" si="0"/>
        <v>0</v>
      </c>
      <c r="J69" s="39"/>
      <c r="K69" s="42"/>
      <c r="L69" s="42">
        <f t="shared" si="1"/>
        <v>0</v>
      </c>
    </row>
    <row r="70" spans="1:12" ht="15" hidden="1" customHeight="1">
      <c r="A70" s="169"/>
      <c r="B70" s="170"/>
      <c r="C70" s="170"/>
      <c r="D70" s="170"/>
      <c r="E70" s="171"/>
      <c r="F70" s="40" t="s">
        <v>15</v>
      </c>
      <c r="G70" s="39"/>
      <c r="H70" s="40">
        <v>10</v>
      </c>
      <c r="I70" s="41">
        <f t="shared" si="0"/>
        <v>0</v>
      </c>
      <c r="J70" s="39"/>
      <c r="K70" s="42"/>
      <c r="L70" s="42">
        <f t="shared" si="1"/>
        <v>0</v>
      </c>
    </row>
    <row r="71" spans="1:12" ht="15" hidden="1" customHeight="1">
      <c r="A71" s="169"/>
      <c r="B71" s="170"/>
      <c r="C71" s="170"/>
      <c r="D71" s="170"/>
      <c r="E71" s="171"/>
      <c r="F71" s="40" t="s">
        <v>15</v>
      </c>
      <c r="G71" s="39"/>
      <c r="H71" s="40">
        <v>10</v>
      </c>
      <c r="I71" s="41">
        <f t="shared" si="0"/>
        <v>0</v>
      </c>
      <c r="J71" s="39"/>
      <c r="K71" s="42"/>
      <c r="L71" s="42">
        <f t="shared" si="1"/>
        <v>0</v>
      </c>
    </row>
    <row r="72" spans="1:12" ht="15" hidden="1" customHeight="1">
      <c r="A72" s="169"/>
      <c r="B72" s="170"/>
      <c r="C72" s="170"/>
      <c r="D72" s="170"/>
      <c r="E72" s="171"/>
      <c r="F72" s="40" t="s">
        <v>15</v>
      </c>
      <c r="G72" s="39"/>
      <c r="H72" s="40">
        <v>10</v>
      </c>
      <c r="I72" s="41">
        <f t="shared" si="0"/>
        <v>0</v>
      </c>
      <c r="J72" s="39"/>
      <c r="K72" s="42"/>
      <c r="L72" s="42">
        <f t="shared" si="1"/>
        <v>0</v>
      </c>
    </row>
    <row r="73" spans="1:12" ht="15" hidden="1" customHeight="1">
      <c r="A73" s="169"/>
      <c r="B73" s="170"/>
      <c r="C73" s="170"/>
      <c r="D73" s="170"/>
      <c r="E73" s="171"/>
      <c r="F73" s="40" t="s">
        <v>15</v>
      </c>
      <c r="G73" s="39"/>
      <c r="H73" s="40">
        <v>10</v>
      </c>
      <c r="I73" s="41">
        <f t="shared" si="0"/>
        <v>0</v>
      </c>
      <c r="J73" s="39"/>
      <c r="K73" s="42"/>
      <c r="L73" s="42">
        <f t="shared" si="1"/>
        <v>0</v>
      </c>
    </row>
    <row r="74" spans="1:12" ht="15" hidden="1" customHeight="1">
      <c r="A74" s="169"/>
      <c r="B74" s="170"/>
      <c r="C74" s="170"/>
      <c r="D74" s="170"/>
      <c r="E74" s="171"/>
      <c r="F74" s="40" t="s">
        <v>15</v>
      </c>
      <c r="G74" s="39"/>
      <c r="H74" s="40">
        <v>10</v>
      </c>
      <c r="I74" s="41">
        <f t="shared" si="0"/>
        <v>0</v>
      </c>
      <c r="J74" s="39"/>
      <c r="K74" s="42"/>
      <c r="L74" s="42">
        <f t="shared" si="1"/>
        <v>0</v>
      </c>
    </row>
    <row r="75" spans="1:12" hidden="1">
      <c r="A75" s="112"/>
      <c r="B75" s="113"/>
      <c r="C75" s="113"/>
      <c r="D75" s="113"/>
      <c r="E75" s="114"/>
      <c r="F75" s="40" t="s">
        <v>15</v>
      </c>
      <c r="G75" s="40"/>
      <c r="H75" s="40">
        <v>10</v>
      </c>
      <c r="I75" s="41">
        <f t="shared" si="0"/>
        <v>0</v>
      </c>
      <c r="J75" s="40"/>
      <c r="K75" s="43"/>
      <c r="L75" s="42">
        <f t="shared" si="1"/>
        <v>0</v>
      </c>
    </row>
    <row r="76" spans="1:12" hidden="1">
      <c r="A76" s="112"/>
      <c r="B76" s="113"/>
      <c r="C76" s="113"/>
      <c r="D76" s="113"/>
      <c r="E76" s="114"/>
      <c r="F76" s="40" t="s">
        <v>15</v>
      </c>
      <c r="G76" s="40"/>
      <c r="H76" s="40">
        <v>10</v>
      </c>
      <c r="I76" s="41">
        <f t="shared" si="0"/>
        <v>0</v>
      </c>
      <c r="J76" s="40"/>
      <c r="K76" s="43"/>
      <c r="L76" s="42">
        <f t="shared" si="1"/>
        <v>0</v>
      </c>
    </row>
    <row r="77" spans="1:12" hidden="1">
      <c r="A77" s="112"/>
      <c r="B77" s="113"/>
      <c r="C77" s="113"/>
      <c r="D77" s="113"/>
      <c r="E77" s="114"/>
      <c r="F77" s="40" t="s">
        <v>15</v>
      </c>
      <c r="G77" s="40"/>
      <c r="H77" s="40">
        <v>10</v>
      </c>
      <c r="I77" s="41">
        <f t="shared" si="0"/>
        <v>0</v>
      </c>
      <c r="J77" s="40"/>
      <c r="K77" s="43"/>
      <c r="L77" s="42">
        <f t="shared" si="1"/>
        <v>0</v>
      </c>
    </row>
    <row r="78" spans="1:12" hidden="1">
      <c r="A78" s="112"/>
      <c r="B78" s="113"/>
      <c r="C78" s="113"/>
      <c r="D78" s="113"/>
      <c r="E78" s="114"/>
      <c r="F78" s="40" t="s">
        <v>15</v>
      </c>
      <c r="G78" s="40"/>
      <c r="H78" s="40">
        <v>10</v>
      </c>
      <c r="I78" s="41">
        <f t="shared" si="0"/>
        <v>0</v>
      </c>
      <c r="J78" s="40"/>
      <c r="K78" s="43"/>
      <c r="L78" s="42">
        <f t="shared" si="1"/>
        <v>0</v>
      </c>
    </row>
    <row r="79" spans="1:12" hidden="1">
      <c r="A79" s="112"/>
      <c r="B79" s="113"/>
      <c r="C79" s="113"/>
      <c r="D79" s="113"/>
      <c r="E79" s="114"/>
      <c r="F79" s="40" t="s">
        <v>15</v>
      </c>
      <c r="G79" s="40"/>
      <c r="H79" s="40">
        <v>10</v>
      </c>
      <c r="I79" s="41">
        <f t="shared" si="0"/>
        <v>0</v>
      </c>
      <c r="J79" s="40"/>
      <c r="K79" s="43"/>
      <c r="L79" s="42">
        <f t="shared" si="1"/>
        <v>0</v>
      </c>
    </row>
    <row r="80" spans="1:12" hidden="1">
      <c r="A80" s="112"/>
      <c r="B80" s="113"/>
      <c r="C80" s="113"/>
      <c r="D80" s="113"/>
      <c r="E80" s="114"/>
      <c r="F80" s="40" t="s">
        <v>15</v>
      </c>
      <c r="G80" s="40"/>
      <c r="H80" s="40">
        <v>10</v>
      </c>
      <c r="I80" s="41">
        <f t="shared" si="0"/>
        <v>0</v>
      </c>
      <c r="J80" s="40"/>
      <c r="K80" s="43"/>
      <c r="L80" s="42">
        <f t="shared" si="1"/>
        <v>0</v>
      </c>
    </row>
    <row r="81" spans="1:12" hidden="1">
      <c r="A81" s="112"/>
      <c r="B81" s="113"/>
      <c r="C81" s="113"/>
      <c r="D81" s="113"/>
      <c r="E81" s="114"/>
      <c r="F81" s="40" t="s">
        <v>15</v>
      </c>
      <c r="G81" s="40"/>
      <c r="H81" s="40">
        <v>10</v>
      </c>
      <c r="I81" s="41">
        <f t="shared" si="0"/>
        <v>0</v>
      </c>
      <c r="J81" s="40"/>
      <c r="K81" s="43"/>
      <c r="L81" s="42">
        <f t="shared" si="1"/>
        <v>0</v>
      </c>
    </row>
    <row r="82" spans="1:12" hidden="1">
      <c r="A82" s="112"/>
      <c r="B82" s="113"/>
      <c r="C82" s="113"/>
      <c r="D82" s="113"/>
      <c r="E82" s="114"/>
      <c r="F82" s="40" t="s">
        <v>15</v>
      </c>
      <c r="G82" s="40"/>
      <c r="H82" s="40">
        <v>10</v>
      </c>
      <c r="I82" s="41">
        <f t="shared" si="0"/>
        <v>0</v>
      </c>
      <c r="J82" s="40"/>
      <c r="K82" s="43"/>
      <c r="L82" s="42">
        <f t="shared" si="1"/>
        <v>0</v>
      </c>
    </row>
    <row r="83" spans="1:12" hidden="1">
      <c r="A83" s="127" t="s">
        <v>65</v>
      </c>
      <c r="B83" s="127"/>
      <c r="C83" s="127"/>
      <c r="D83" s="127"/>
      <c r="E83" s="127"/>
      <c r="F83" s="40"/>
      <c r="G83" s="40"/>
      <c r="H83" s="40"/>
      <c r="I83" s="44"/>
      <c r="J83" s="40"/>
      <c r="K83" s="43"/>
      <c r="L83" s="43">
        <f t="shared" ref="L83" si="2">I83*K83</f>
        <v>0</v>
      </c>
    </row>
    <row r="84" spans="1:12" hidden="1">
      <c r="A84" s="128" t="s">
        <v>16</v>
      </c>
      <c r="B84" s="129"/>
      <c r="C84" s="129"/>
      <c r="D84" s="129"/>
      <c r="E84" s="129"/>
      <c r="F84" s="129"/>
      <c r="G84" s="129"/>
      <c r="H84" s="129"/>
      <c r="I84" s="129"/>
      <c r="J84" s="129"/>
      <c r="K84" s="130"/>
      <c r="L84" s="43">
        <f>L83+L67+L66+L65</f>
        <v>96840</v>
      </c>
    </row>
    <row r="85" spans="1:12" ht="0.75" customHeight="1"/>
    <row r="86" spans="1:12">
      <c r="A86" s="144" t="s">
        <v>18</v>
      </c>
      <c r="B86" s="144"/>
      <c r="C86" s="144"/>
      <c r="D86" s="144"/>
      <c r="E86" s="144"/>
      <c r="F86" s="144"/>
      <c r="G86" s="144"/>
      <c r="H86" s="144"/>
      <c r="I86" s="144"/>
      <c r="J86" s="144"/>
      <c r="K86" s="144"/>
      <c r="L86" s="144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1:12" ht="30.75" hidden="1" customHeight="1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32"/>
    </row>
    <row r="90" spans="1:12" ht="73.5" customHeight="1">
      <c r="A90" s="107" t="s">
        <v>19</v>
      </c>
      <c r="B90" s="107"/>
      <c r="C90" s="107"/>
      <c r="D90" s="107"/>
      <c r="E90" s="107"/>
      <c r="F90" s="3" t="s">
        <v>9</v>
      </c>
      <c r="G90" s="33" t="s">
        <v>166</v>
      </c>
      <c r="H90" s="3" t="s">
        <v>132</v>
      </c>
      <c r="I90" s="3" t="s">
        <v>146</v>
      </c>
      <c r="J90" s="27" t="s">
        <v>142</v>
      </c>
      <c r="K90" s="27" t="s">
        <v>137</v>
      </c>
    </row>
    <row r="91" spans="1:12" ht="18.75" customHeight="1">
      <c r="A91" s="131">
        <v>1</v>
      </c>
      <c r="B91" s="132"/>
      <c r="C91" s="132"/>
      <c r="D91" s="132"/>
      <c r="E91" s="133"/>
      <c r="F91" s="3">
        <v>2</v>
      </c>
      <c r="G91" s="3">
        <v>3</v>
      </c>
      <c r="H91" s="27">
        <v>4</v>
      </c>
      <c r="I91" s="27">
        <v>5</v>
      </c>
      <c r="J91" s="78">
        <v>6</v>
      </c>
      <c r="K91" s="78" t="s">
        <v>143</v>
      </c>
      <c r="L91" s="57"/>
    </row>
    <row r="92" spans="1:12">
      <c r="A92" s="126" t="s">
        <v>25</v>
      </c>
      <c r="B92" s="126"/>
      <c r="C92" s="126"/>
      <c r="D92" s="126"/>
      <c r="E92" s="126"/>
      <c r="F92" s="12" t="s">
        <v>28</v>
      </c>
      <c r="G92" s="72">
        <v>2705.93</v>
      </c>
      <c r="H92" s="12">
        <v>5.36</v>
      </c>
      <c r="I92" s="12">
        <v>14503.8</v>
      </c>
      <c r="J92" s="19">
        <v>10</v>
      </c>
      <c r="K92" s="17">
        <f>I92/J92</f>
        <v>1450.3799999999999</v>
      </c>
      <c r="L92" s="7"/>
    </row>
    <row r="93" spans="1:12">
      <c r="A93" s="126" t="s">
        <v>26</v>
      </c>
      <c r="B93" s="126"/>
      <c r="C93" s="126"/>
      <c r="D93" s="126"/>
      <c r="E93" s="126"/>
      <c r="F93" s="12" t="s">
        <v>29</v>
      </c>
      <c r="G93" s="72">
        <v>43.82</v>
      </c>
      <c r="H93" s="12">
        <v>1448.65</v>
      </c>
      <c r="I93" s="12">
        <v>63488</v>
      </c>
      <c r="J93" s="19">
        <v>10</v>
      </c>
      <c r="K93" s="17">
        <f>I93/J93</f>
        <v>6348.8</v>
      </c>
    </row>
    <row r="94" spans="1:12">
      <c r="A94" s="126" t="s">
        <v>147</v>
      </c>
      <c r="B94" s="126"/>
      <c r="C94" s="126"/>
      <c r="D94" s="126"/>
      <c r="E94" s="126"/>
      <c r="F94" s="12" t="s">
        <v>30</v>
      </c>
      <c r="G94" s="73">
        <v>68.73</v>
      </c>
      <c r="H94" s="12">
        <v>28.71</v>
      </c>
      <c r="I94" s="12">
        <v>1973.2</v>
      </c>
      <c r="J94" s="19">
        <v>10</v>
      </c>
      <c r="K94" s="17">
        <f>I94/J94</f>
        <v>197.32</v>
      </c>
    </row>
    <row r="95" spans="1:12" ht="15.75" thickBot="1">
      <c r="A95" s="152" t="s">
        <v>27</v>
      </c>
      <c r="B95" s="152"/>
      <c r="C95" s="152"/>
      <c r="D95" s="152"/>
      <c r="E95" s="152"/>
      <c r="F95" s="61" t="s">
        <v>30</v>
      </c>
      <c r="G95" s="74">
        <v>67.459999999999994</v>
      </c>
      <c r="H95" s="61">
        <v>40.76</v>
      </c>
      <c r="I95" s="61">
        <v>2749.8</v>
      </c>
      <c r="J95" s="19">
        <v>10</v>
      </c>
      <c r="K95" s="17">
        <f>I95/J95</f>
        <v>274.98</v>
      </c>
    </row>
    <row r="96" spans="1:12" ht="15.75" thickBot="1">
      <c r="A96" s="178" t="s">
        <v>31</v>
      </c>
      <c r="B96" s="179"/>
      <c r="C96" s="179"/>
      <c r="D96" s="179"/>
      <c r="E96" s="180"/>
      <c r="F96" s="50"/>
      <c r="G96" s="50"/>
      <c r="H96" s="50"/>
      <c r="I96" s="66">
        <f>SUM(I92:I95)</f>
        <v>82714.8</v>
      </c>
      <c r="J96" s="2"/>
      <c r="K96" s="79">
        <f>SUM(K92:K95)</f>
        <v>8271.48</v>
      </c>
    </row>
    <row r="97" spans="1:12" ht="31.5" customHeight="1"/>
    <row r="98" spans="1:12">
      <c r="A98" s="144" t="s">
        <v>32</v>
      </c>
      <c r="B98" s="144"/>
      <c r="C98" s="144"/>
      <c r="D98" s="144"/>
      <c r="E98" s="144"/>
      <c r="F98" s="144"/>
      <c r="G98" s="144"/>
      <c r="H98" s="144"/>
      <c r="I98" s="144"/>
      <c r="J98" s="144"/>
      <c r="K98" s="144"/>
      <c r="L98" s="144"/>
    </row>
    <row r="100" spans="1:12" ht="60">
      <c r="A100" s="153" t="s">
        <v>36</v>
      </c>
      <c r="B100" s="153"/>
      <c r="C100" s="153"/>
      <c r="D100" s="153"/>
      <c r="E100" s="153"/>
      <c r="F100" s="27" t="s">
        <v>9</v>
      </c>
      <c r="G100" s="27" t="s">
        <v>20</v>
      </c>
      <c r="H100" s="62" t="s">
        <v>150</v>
      </c>
      <c r="I100" s="3" t="s">
        <v>146</v>
      </c>
      <c r="J100" s="27" t="s">
        <v>142</v>
      </c>
      <c r="K100" s="27" t="s">
        <v>137</v>
      </c>
    </row>
    <row r="101" spans="1:12">
      <c r="A101" s="140" t="s">
        <v>33</v>
      </c>
      <c r="B101" s="140"/>
      <c r="C101" s="140"/>
      <c r="D101" s="140"/>
      <c r="E101" s="140"/>
      <c r="F101" s="20" t="s">
        <v>35</v>
      </c>
      <c r="G101" s="20">
        <v>1</v>
      </c>
      <c r="H101" s="55">
        <v>956.25</v>
      </c>
      <c r="I101" s="17">
        <v>1147.5</v>
      </c>
      <c r="J101" s="78">
        <v>10</v>
      </c>
      <c r="K101" s="80">
        <f>I101/J101</f>
        <v>114.75</v>
      </c>
    </row>
    <row r="102" spans="1:12">
      <c r="A102" s="104" t="s">
        <v>158</v>
      </c>
      <c r="B102" s="105"/>
      <c r="C102" s="105"/>
      <c r="D102" s="105"/>
      <c r="E102" s="106"/>
      <c r="F102" s="20" t="s">
        <v>35</v>
      </c>
      <c r="G102" s="20">
        <v>1</v>
      </c>
      <c r="H102" s="55">
        <v>186</v>
      </c>
      <c r="I102" s="60">
        <v>74.400000000000006</v>
      </c>
      <c r="J102" s="78">
        <v>10</v>
      </c>
      <c r="K102" s="80">
        <f>I102/J102</f>
        <v>7.44</v>
      </c>
      <c r="L102" s="59"/>
    </row>
    <row r="103" spans="1:12" hidden="1">
      <c r="A103" s="140"/>
      <c r="B103" s="140"/>
      <c r="C103" s="140"/>
      <c r="D103" s="140"/>
      <c r="E103" s="140"/>
      <c r="F103" s="20"/>
      <c r="G103" s="20"/>
      <c r="H103" s="63"/>
      <c r="I103" s="35"/>
      <c r="J103" s="78">
        <v>105</v>
      </c>
      <c r="K103" s="80">
        <f t="shared" ref="K103:K105" si="3">I103/J103</f>
        <v>0</v>
      </c>
      <c r="L103" s="56"/>
    </row>
    <row r="104" spans="1:12">
      <c r="A104" s="140" t="s">
        <v>34</v>
      </c>
      <c r="B104" s="140"/>
      <c r="C104" s="140"/>
      <c r="D104" s="140"/>
      <c r="E104" s="140"/>
      <c r="F104" s="20" t="s">
        <v>35</v>
      </c>
      <c r="G104" s="20">
        <v>1</v>
      </c>
      <c r="H104" s="55">
        <v>1141</v>
      </c>
      <c r="I104" s="17">
        <v>1369.2</v>
      </c>
      <c r="J104" s="78">
        <v>10</v>
      </c>
      <c r="K104" s="80">
        <f>I104/J104</f>
        <v>136.92000000000002</v>
      </c>
    </row>
    <row r="105" spans="1:12">
      <c r="A105" s="154" t="s">
        <v>98</v>
      </c>
      <c r="B105" s="155"/>
      <c r="C105" s="155"/>
      <c r="D105" s="155"/>
      <c r="E105" s="156"/>
      <c r="F105" s="20" t="s">
        <v>35</v>
      </c>
      <c r="G105" s="20">
        <v>1</v>
      </c>
      <c r="H105" s="55">
        <v>2100</v>
      </c>
      <c r="I105" s="17">
        <v>2520</v>
      </c>
      <c r="J105" s="78">
        <v>10</v>
      </c>
      <c r="K105" s="80">
        <f t="shared" si="3"/>
        <v>252</v>
      </c>
    </row>
    <row r="106" spans="1:12" ht="14.25" customHeight="1" thickBot="1">
      <c r="A106" s="104" t="s">
        <v>97</v>
      </c>
      <c r="B106" s="105"/>
      <c r="C106" s="105"/>
      <c r="D106" s="105"/>
      <c r="E106" s="106"/>
      <c r="F106" s="20" t="s">
        <v>35</v>
      </c>
      <c r="G106" s="20">
        <v>1</v>
      </c>
      <c r="H106" s="55">
        <v>2282</v>
      </c>
      <c r="I106" s="60">
        <v>2738.4</v>
      </c>
      <c r="J106" s="2">
        <v>10</v>
      </c>
      <c r="K106" s="81">
        <f>I106/J106</f>
        <v>273.84000000000003</v>
      </c>
    </row>
    <row r="107" spans="1:12" ht="15.75" thickBot="1">
      <c r="A107" s="45" t="s">
        <v>156</v>
      </c>
      <c r="B107" s="46"/>
      <c r="C107" s="46"/>
      <c r="D107" s="46"/>
      <c r="E107" s="46"/>
      <c r="F107" s="46"/>
      <c r="G107" s="46"/>
      <c r="H107" s="46"/>
      <c r="I107" s="77">
        <f>SUM(I101:I106)</f>
        <v>7849.5</v>
      </c>
      <c r="K107" s="82">
        <f>SUM(K101:K106)</f>
        <v>784.95</v>
      </c>
    </row>
    <row r="108" spans="1:12" ht="28.5" customHeight="1"/>
    <row r="109" spans="1:12">
      <c r="A109" s="144" t="s">
        <v>148</v>
      </c>
      <c r="B109" s="144"/>
      <c r="C109" s="144"/>
      <c r="D109" s="144"/>
      <c r="E109" s="144"/>
      <c r="F109" s="144"/>
      <c r="G109" s="144"/>
      <c r="H109" s="144"/>
      <c r="I109" s="144"/>
      <c r="J109" s="144"/>
      <c r="K109" s="144"/>
      <c r="L109" s="144"/>
    </row>
    <row r="111" spans="1:12" ht="75">
      <c r="A111" s="107" t="s">
        <v>36</v>
      </c>
      <c r="B111" s="107"/>
      <c r="C111" s="107"/>
      <c r="D111" s="107"/>
      <c r="E111" s="107"/>
      <c r="F111" s="3" t="s">
        <v>170</v>
      </c>
      <c r="G111" s="3" t="s">
        <v>24</v>
      </c>
      <c r="H111" s="3" t="s">
        <v>146</v>
      </c>
      <c r="I111" s="27" t="s">
        <v>142</v>
      </c>
      <c r="J111" s="27" t="s">
        <v>137</v>
      </c>
    </row>
    <row r="112" spans="1:12" ht="24.75" customHeight="1" thickBot="1">
      <c r="A112" s="140" t="s">
        <v>149</v>
      </c>
      <c r="B112" s="140"/>
      <c r="C112" s="140"/>
      <c r="D112" s="140"/>
      <c r="E112" s="140"/>
      <c r="F112" s="27">
        <v>21</v>
      </c>
      <c r="G112" s="20">
        <v>9704.1299999999992</v>
      </c>
      <c r="H112" s="20">
        <v>9704.1299999999992</v>
      </c>
      <c r="I112" s="78">
        <v>10</v>
      </c>
      <c r="J112" s="83">
        <f>H112/I112</f>
        <v>970.4129999999999</v>
      </c>
    </row>
    <row r="113" spans="1:13" ht="20.25" customHeight="1" thickBot="1">
      <c r="A113" s="141" t="s">
        <v>155</v>
      </c>
      <c r="B113" s="142"/>
      <c r="C113" s="142"/>
      <c r="D113" s="142"/>
      <c r="E113" s="143"/>
      <c r="F113" s="49"/>
      <c r="G113" s="49"/>
      <c r="H113" s="66">
        <f>H112</f>
        <v>9704.1299999999992</v>
      </c>
      <c r="J113" s="84">
        <f>J112</f>
        <v>970.4129999999999</v>
      </c>
      <c r="K113" s="64"/>
    </row>
    <row r="114" spans="1:13" ht="31.5" customHeight="1">
      <c r="A114" s="157" t="s">
        <v>151</v>
      </c>
      <c r="B114" s="158"/>
      <c r="C114" s="158"/>
      <c r="D114" s="158"/>
      <c r="E114" s="158"/>
      <c r="F114" s="159"/>
      <c r="G114" s="159"/>
      <c r="H114" s="159"/>
      <c r="I114" s="160"/>
      <c r="J114" s="160"/>
      <c r="K114" s="160"/>
      <c r="L114" s="159"/>
      <c r="M114" s="161"/>
    </row>
    <row r="115" spans="1:13" ht="60">
      <c r="A115" s="107" t="s">
        <v>37</v>
      </c>
      <c r="B115" s="107"/>
      <c r="C115" s="107"/>
      <c r="D115" s="107"/>
      <c r="E115" s="107"/>
      <c r="F115" s="3" t="s">
        <v>9</v>
      </c>
      <c r="G115" s="3" t="s">
        <v>20</v>
      </c>
      <c r="H115" s="3" t="s">
        <v>132</v>
      </c>
      <c r="I115" s="3" t="s">
        <v>38</v>
      </c>
      <c r="J115" s="3" t="s">
        <v>146</v>
      </c>
      <c r="K115" s="27" t="s">
        <v>142</v>
      </c>
      <c r="L115" s="27" t="s">
        <v>137</v>
      </c>
    </row>
    <row r="116" spans="1:13" ht="35.25" customHeight="1" thickBot="1">
      <c r="A116" s="107" t="s">
        <v>39</v>
      </c>
      <c r="B116" s="107"/>
      <c r="C116" s="107"/>
      <c r="D116" s="107"/>
      <c r="E116" s="107"/>
      <c r="F116" s="9" t="s">
        <v>40</v>
      </c>
      <c r="G116" s="20">
        <v>7</v>
      </c>
      <c r="H116" s="29">
        <v>374.62</v>
      </c>
      <c r="I116" s="20">
        <v>12</v>
      </c>
      <c r="J116" s="60">
        <v>4495.3999999999996</v>
      </c>
      <c r="K116" s="78">
        <v>10</v>
      </c>
      <c r="L116" s="83">
        <f>J116/K116</f>
        <v>449.53999999999996</v>
      </c>
    </row>
    <row r="117" spans="1:13" ht="27.75" customHeight="1" thickBot="1">
      <c r="A117" s="172" t="s">
        <v>41</v>
      </c>
      <c r="B117" s="173"/>
      <c r="C117" s="173"/>
      <c r="D117" s="173"/>
      <c r="E117" s="174"/>
      <c r="F117" s="172"/>
      <c r="G117" s="173"/>
      <c r="H117" s="173"/>
      <c r="I117" s="173"/>
      <c r="J117" s="66">
        <f>SUM(J116)</f>
        <v>4495.3999999999996</v>
      </c>
      <c r="L117" s="84">
        <f>L116</f>
        <v>449.53999999999996</v>
      </c>
    </row>
    <row r="118" spans="1:13" ht="95.25" customHeight="1">
      <c r="K118" s="7"/>
      <c r="L118" s="7"/>
    </row>
    <row r="119" spans="1:13">
      <c r="A119" s="144" t="s">
        <v>66</v>
      </c>
      <c r="B119" s="144"/>
      <c r="C119" s="144"/>
      <c r="D119" s="144"/>
      <c r="E119" s="144"/>
      <c r="F119" s="144"/>
      <c r="G119" s="144"/>
      <c r="H119" s="144"/>
      <c r="I119" s="144"/>
      <c r="J119" s="144"/>
      <c r="K119" s="144"/>
      <c r="L119" s="144"/>
    </row>
    <row r="121" spans="1:13" ht="60">
      <c r="A121" s="107" t="s">
        <v>5</v>
      </c>
      <c r="B121" s="107"/>
      <c r="C121" s="107"/>
      <c r="D121" s="107"/>
      <c r="E121" s="107"/>
      <c r="F121" s="3" t="s">
        <v>6</v>
      </c>
      <c r="G121" s="2" t="s">
        <v>1</v>
      </c>
      <c r="H121" s="9" t="s">
        <v>152</v>
      </c>
      <c r="I121" s="9" t="s">
        <v>140</v>
      </c>
      <c r="J121" s="27" t="s">
        <v>142</v>
      </c>
      <c r="K121" s="27" t="s">
        <v>137</v>
      </c>
      <c r="L121" s="57"/>
    </row>
    <row r="122" spans="1:13">
      <c r="A122" s="146">
        <v>1</v>
      </c>
      <c r="B122" s="147"/>
      <c r="C122" s="147"/>
      <c r="D122" s="147"/>
      <c r="E122" s="148"/>
      <c r="F122" s="27">
        <v>2</v>
      </c>
      <c r="G122" s="20">
        <v>3</v>
      </c>
      <c r="H122" s="27">
        <v>4</v>
      </c>
      <c r="I122" s="27">
        <v>5</v>
      </c>
      <c r="J122" s="78">
        <v>6</v>
      </c>
      <c r="K122" s="34">
        <v>7</v>
      </c>
      <c r="L122" s="57"/>
      <c r="M122" s="28"/>
    </row>
    <row r="123" spans="1:13" ht="15.75" thickBot="1">
      <c r="A123" s="103" t="s">
        <v>2</v>
      </c>
      <c r="B123" s="103"/>
      <c r="C123" s="103"/>
      <c r="D123" s="103"/>
      <c r="E123" s="103"/>
      <c r="F123" s="31">
        <v>10669.45</v>
      </c>
      <c r="G123" s="19">
        <v>8</v>
      </c>
      <c r="H123" s="17">
        <f>F123*G123*12</f>
        <v>1024267.2000000001</v>
      </c>
      <c r="I123" s="17">
        <f>H123*1.302</f>
        <v>1333595.8944000001</v>
      </c>
      <c r="J123" s="2">
        <v>10</v>
      </c>
      <c r="K123" s="88">
        <f>I123/J123</f>
        <v>133359.58944000001</v>
      </c>
      <c r="L123" s="59"/>
      <c r="M123" s="28"/>
    </row>
    <row r="124" spans="1:13" ht="15.75" hidden="1" thickBot="1">
      <c r="A124" s="181"/>
      <c r="B124" s="182"/>
      <c r="C124" s="182"/>
      <c r="D124" s="182"/>
      <c r="E124" s="183"/>
      <c r="F124" s="31">
        <v>17865.98</v>
      </c>
      <c r="G124" s="53">
        <v>4</v>
      </c>
      <c r="H124" s="19"/>
      <c r="I124" s="18">
        <f>J59</f>
        <v>0</v>
      </c>
      <c r="J124" s="17" t="e">
        <f>G124/H124*I124</f>
        <v>#DIV/0!</v>
      </c>
      <c r="K124" s="17">
        <f>F124*G124*12*1.302</f>
        <v>1116552.28608</v>
      </c>
      <c r="L124" s="56" t="e">
        <f t="shared" ref="L124:L148" si="4">J124*K124</f>
        <v>#DIV/0!</v>
      </c>
      <c r="M124" s="28"/>
    </row>
    <row r="125" spans="1:13" ht="15.75" hidden="1" thickBot="1">
      <c r="A125" s="140"/>
      <c r="B125" s="140"/>
      <c r="C125" s="140"/>
      <c r="D125" s="140"/>
      <c r="E125" s="140"/>
      <c r="F125" s="17">
        <v>9544</v>
      </c>
      <c r="G125" s="53">
        <v>1</v>
      </c>
      <c r="H125" s="19"/>
      <c r="I125" s="18">
        <f>J59</f>
        <v>0</v>
      </c>
      <c r="J125" s="17" t="e">
        <f>G125/H125*I125</f>
        <v>#DIV/0!</v>
      </c>
      <c r="K125" s="17">
        <f>F125*G125*12*1.302</f>
        <v>149115.45600000001</v>
      </c>
      <c r="L125" s="17" t="e">
        <f t="shared" si="4"/>
        <v>#DIV/0!</v>
      </c>
      <c r="M125" s="28"/>
    </row>
    <row r="126" spans="1:13" ht="15" hidden="1" customHeight="1">
      <c r="A126" s="184"/>
      <c r="B126" s="185"/>
      <c r="C126" s="185"/>
      <c r="D126" s="185"/>
      <c r="E126" s="186"/>
      <c r="F126" s="31">
        <v>11560</v>
      </c>
      <c r="G126" s="53">
        <v>1</v>
      </c>
      <c r="H126" s="19"/>
      <c r="I126" s="18">
        <f>J59</f>
        <v>0</v>
      </c>
      <c r="J126" s="17" t="e">
        <f>G126/H126*I126</f>
        <v>#DIV/0!</v>
      </c>
      <c r="K126" s="17">
        <f>F126*G126*12*1.302</f>
        <v>180613.44</v>
      </c>
      <c r="L126" s="17" t="e">
        <f t="shared" si="4"/>
        <v>#DIV/0!</v>
      </c>
      <c r="M126" s="28"/>
    </row>
    <row r="127" spans="1:13" ht="15.75" hidden="1" thickBot="1">
      <c r="A127" s="103"/>
      <c r="B127" s="103"/>
      <c r="C127" s="103"/>
      <c r="D127" s="103"/>
      <c r="E127" s="103"/>
      <c r="F127" s="31">
        <v>9544</v>
      </c>
      <c r="G127" s="54">
        <v>0.5</v>
      </c>
      <c r="H127" s="19"/>
      <c r="I127" s="18">
        <f>J59</f>
        <v>0</v>
      </c>
      <c r="J127" s="17" t="e">
        <f>G127/H127*I127</f>
        <v>#DIV/0!</v>
      </c>
      <c r="K127" s="17">
        <f>F127*G127*12*1.302</f>
        <v>74557.728000000003</v>
      </c>
      <c r="L127" s="17" t="e">
        <f t="shared" si="4"/>
        <v>#DIV/0!</v>
      </c>
      <c r="M127" s="28"/>
    </row>
    <row r="128" spans="1:13" ht="15.75" hidden="1" thickBot="1">
      <c r="A128" s="103"/>
      <c r="B128" s="103"/>
      <c r="C128" s="103"/>
      <c r="D128" s="103"/>
      <c r="E128" s="103"/>
      <c r="F128" s="31">
        <v>9544</v>
      </c>
      <c r="G128" s="53">
        <v>1</v>
      </c>
      <c r="H128" s="19"/>
      <c r="I128" s="18">
        <f>J59</f>
        <v>0</v>
      </c>
      <c r="J128" s="17" t="e">
        <f t="shared" ref="J128:J145" si="5">G128/H128*I128</f>
        <v>#DIV/0!</v>
      </c>
      <c r="K128" s="17">
        <f t="shared" ref="K128:K145" si="6">F128*G128*12*1.302</f>
        <v>149115.45600000001</v>
      </c>
      <c r="L128" s="17" t="e">
        <f t="shared" si="4"/>
        <v>#DIV/0!</v>
      </c>
      <c r="M128" s="28"/>
    </row>
    <row r="129" spans="1:13" ht="14.25" hidden="1" customHeight="1">
      <c r="A129" s="103"/>
      <c r="B129" s="103"/>
      <c r="C129" s="103"/>
      <c r="D129" s="103"/>
      <c r="E129" s="103"/>
      <c r="F129" s="31">
        <v>9544</v>
      </c>
      <c r="G129" s="53">
        <v>1</v>
      </c>
      <c r="H129" s="19"/>
      <c r="I129" s="18">
        <f>J59</f>
        <v>0</v>
      </c>
      <c r="J129" s="17" t="e">
        <f t="shared" si="5"/>
        <v>#DIV/0!</v>
      </c>
      <c r="K129" s="17">
        <f t="shared" si="6"/>
        <v>149115.45600000001</v>
      </c>
      <c r="L129" s="17" t="e">
        <f t="shared" si="4"/>
        <v>#DIV/0!</v>
      </c>
      <c r="M129" s="28"/>
    </row>
    <row r="130" spans="1:13" ht="15.75" hidden="1" thickBot="1">
      <c r="A130" s="104"/>
      <c r="B130" s="105"/>
      <c r="C130" s="105"/>
      <c r="D130" s="105"/>
      <c r="E130" s="106"/>
      <c r="F130" s="31">
        <v>9544</v>
      </c>
      <c r="G130" s="17"/>
      <c r="H130" s="19"/>
      <c r="I130" s="18">
        <f>J59</f>
        <v>0</v>
      </c>
      <c r="J130" s="17" t="e">
        <f t="shared" si="5"/>
        <v>#DIV/0!</v>
      </c>
      <c r="K130" s="17">
        <f t="shared" si="6"/>
        <v>0</v>
      </c>
      <c r="L130" s="17" t="e">
        <f t="shared" si="4"/>
        <v>#DIV/0!</v>
      </c>
      <c r="M130" s="28"/>
    </row>
    <row r="131" spans="1:13" ht="15.75" hidden="1" thickBot="1">
      <c r="A131" s="104"/>
      <c r="B131" s="105"/>
      <c r="C131" s="105"/>
      <c r="D131" s="105"/>
      <c r="E131" s="106"/>
      <c r="F131" s="31">
        <v>9544</v>
      </c>
      <c r="G131" s="52">
        <v>0.25</v>
      </c>
      <c r="H131" s="19"/>
      <c r="I131" s="18">
        <f>J59</f>
        <v>0</v>
      </c>
      <c r="J131" s="17" t="e">
        <f t="shared" si="5"/>
        <v>#DIV/0!</v>
      </c>
      <c r="K131" s="17">
        <f>F131*G131*12*1.302</f>
        <v>37278.864000000001</v>
      </c>
      <c r="L131" s="17" t="e">
        <f t="shared" si="4"/>
        <v>#DIV/0!</v>
      </c>
      <c r="M131" s="28"/>
    </row>
    <row r="132" spans="1:13" ht="15.75" hidden="1" thickBot="1">
      <c r="A132" s="104"/>
      <c r="B132" s="105"/>
      <c r="C132" s="105"/>
      <c r="D132" s="105"/>
      <c r="E132" s="106"/>
      <c r="F132" s="31">
        <v>9544</v>
      </c>
      <c r="G132" s="17"/>
      <c r="H132" s="19"/>
      <c r="I132" s="18">
        <f>J59</f>
        <v>0</v>
      </c>
      <c r="J132" s="17" t="e">
        <f t="shared" si="5"/>
        <v>#DIV/0!</v>
      </c>
      <c r="K132" s="17">
        <f t="shared" si="6"/>
        <v>0</v>
      </c>
      <c r="L132" s="17" t="e">
        <f t="shared" si="4"/>
        <v>#DIV/0!</v>
      </c>
      <c r="M132" s="28"/>
    </row>
    <row r="133" spans="1:13" ht="15.75" hidden="1" thickBot="1">
      <c r="A133" s="104"/>
      <c r="B133" s="105"/>
      <c r="C133" s="105"/>
      <c r="D133" s="105"/>
      <c r="E133" s="106"/>
      <c r="F133" s="31">
        <v>9544</v>
      </c>
      <c r="G133" s="54">
        <v>0.5</v>
      </c>
      <c r="H133" s="19"/>
      <c r="I133" s="18">
        <f>J59</f>
        <v>0</v>
      </c>
      <c r="J133" s="17" t="e">
        <f t="shared" si="5"/>
        <v>#DIV/0!</v>
      </c>
      <c r="K133" s="17">
        <f t="shared" si="6"/>
        <v>74557.728000000003</v>
      </c>
      <c r="L133" s="17" t="e">
        <f t="shared" si="4"/>
        <v>#DIV/0!</v>
      </c>
      <c r="M133" s="28"/>
    </row>
    <row r="134" spans="1:13" ht="15.75" hidden="1" customHeight="1">
      <c r="A134" s="104"/>
      <c r="B134" s="105"/>
      <c r="C134" s="105"/>
      <c r="D134" s="105"/>
      <c r="E134" s="106"/>
      <c r="F134" s="31">
        <v>9544</v>
      </c>
      <c r="G134" s="53">
        <v>1</v>
      </c>
      <c r="H134" s="19"/>
      <c r="I134" s="18">
        <f>J59</f>
        <v>0</v>
      </c>
      <c r="J134" s="17" t="e">
        <f t="shared" si="5"/>
        <v>#DIV/0!</v>
      </c>
      <c r="K134" s="17">
        <f t="shared" si="6"/>
        <v>149115.45600000001</v>
      </c>
      <c r="L134" s="17" t="e">
        <f t="shared" si="4"/>
        <v>#DIV/0!</v>
      </c>
      <c r="M134" s="28"/>
    </row>
    <row r="135" spans="1:13" ht="15" hidden="1" customHeight="1">
      <c r="A135" s="103"/>
      <c r="B135" s="103"/>
      <c r="C135" s="103"/>
      <c r="D135" s="103"/>
      <c r="E135" s="103"/>
      <c r="F135" s="31">
        <v>9544</v>
      </c>
      <c r="G135" s="53">
        <v>1</v>
      </c>
      <c r="H135" s="19"/>
      <c r="I135" s="18">
        <f>J59</f>
        <v>0</v>
      </c>
      <c r="J135" s="17" t="e">
        <f t="shared" si="5"/>
        <v>#DIV/0!</v>
      </c>
      <c r="K135" s="17">
        <f t="shared" si="6"/>
        <v>149115.45600000001</v>
      </c>
      <c r="L135" s="17" t="e">
        <f t="shared" si="4"/>
        <v>#DIV/0!</v>
      </c>
      <c r="M135" s="28"/>
    </row>
    <row r="136" spans="1:13" ht="15" hidden="1" customHeight="1">
      <c r="A136" s="103"/>
      <c r="B136" s="103"/>
      <c r="C136" s="103"/>
      <c r="D136" s="103"/>
      <c r="E136" s="103"/>
      <c r="F136" s="31">
        <v>9544</v>
      </c>
      <c r="G136" s="54">
        <v>5.5</v>
      </c>
      <c r="H136" s="19"/>
      <c r="I136" s="18">
        <f>J59</f>
        <v>0</v>
      </c>
      <c r="J136" s="17" t="e">
        <f t="shared" si="5"/>
        <v>#DIV/0!</v>
      </c>
      <c r="K136" s="17">
        <f>F136*G136*12*1.302</f>
        <v>820135.00800000003</v>
      </c>
      <c r="L136" s="17" t="e">
        <f t="shared" si="4"/>
        <v>#DIV/0!</v>
      </c>
      <c r="M136" s="28"/>
    </row>
    <row r="137" spans="1:13" ht="15" hidden="1" customHeight="1">
      <c r="A137" s="103"/>
      <c r="B137" s="103"/>
      <c r="C137" s="103"/>
      <c r="D137" s="103"/>
      <c r="E137" s="103"/>
      <c r="F137" s="31">
        <v>9544</v>
      </c>
      <c r="G137" s="53">
        <v>1</v>
      </c>
      <c r="H137" s="19"/>
      <c r="I137" s="18">
        <f>J59</f>
        <v>0</v>
      </c>
      <c r="J137" s="17" t="e">
        <f t="shared" si="5"/>
        <v>#DIV/0!</v>
      </c>
      <c r="K137" s="17">
        <f t="shared" si="6"/>
        <v>149115.45600000001</v>
      </c>
      <c r="L137" s="17" t="e">
        <f t="shared" si="4"/>
        <v>#DIV/0!</v>
      </c>
      <c r="M137" s="28"/>
    </row>
    <row r="138" spans="1:13" ht="15" hidden="1" customHeight="1">
      <c r="A138" s="103"/>
      <c r="B138" s="103"/>
      <c r="C138" s="103"/>
      <c r="D138" s="103"/>
      <c r="E138" s="103"/>
      <c r="F138" s="31">
        <v>9544</v>
      </c>
      <c r="G138" s="54">
        <v>0.5</v>
      </c>
      <c r="H138" s="19"/>
      <c r="I138" s="18">
        <f>J59</f>
        <v>0</v>
      </c>
      <c r="J138" s="17" t="e">
        <f t="shared" si="5"/>
        <v>#DIV/0!</v>
      </c>
      <c r="K138" s="17">
        <f>F138*G138*12*1.302</f>
        <v>74557.728000000003</v>
      </c>
      <c r="L138" s="17" t="e">
        <f t="shared" si="4"/>
        <v>#DIV/0!</v>
      </c>
      <c r="M138" s="28"/>
    </row>
    <row r="139" spans="1:13" ht="15" hidden="1" customHeight="1">
      <c r="A139" s="103"/>
      <c r="B139" s="103"/>
      <c r="C139" s="103"/>
      <c r="D139" s="103"/>
      <c r="E139" s="103"/>
      <c r="F139" s="31">
        <v>9544</v>
      </c>
      <c r="G139" s="54">
        <v>0.5</v>
      </c>
      <c r="H139" s="19"/>
      <c r="I139" s="18">
        <f>J59</f>
        <v>0</v>
      </c>
      <c r="J139" s="17" t="e">
        <f t="shared" si="5"/>
        <v>#DIV/0!</v>
      </c>
      <c r="K139" s="17">
        <f>F139*G139*12*1.302</f>
        <v>74557.728000000003</v>
      </c>
      <c r="L139" s="17" t="e">
        <f t="shared" si="4"/>
        <v>#DIV/0!</v>
      </c>
      <c r="M139" s="28"/>
    </row>
    <row r="140" spans="1:13" ht="15.75" hidden="1" thickBot="1">
      <c r="A140" s="103"/>
      <c r="B140" s="103"/>
      <c r="C140" s="103"/>
      <c r="D140" s="103"/>
      <c r="E140" s="103"/>
      <c r="F140" s="31">
        <v>9544</v>
      </c>
      <c r="G140" s="53">
        <v>1</v>
      </c>
      <c r="H140" s="19"/>
      <c r="I140" s="18">
        <f>J59</f>
        <v>0</v>
      </c>
      <c r="J140" s="17" t="e">
        <f t="shared" si="5"/>
        <v>#DIV/0!</v>
      </c>
      <c r="K140" s="17">
        <f t="shared" si="6"/>
        <v>149115.45600000001</v>
      </c>
      <c r="L140" s="17" t="e">
        <f t="shared" si="4"/>
        <v>#DIV/0!</v>
      </c>
      <c r="M140" s="28"/>
    </row>
    <row r="141" spans="1:13" ht="15.75" hidden="1" customHeight="1">
      <c r="A141" s="103"/>
      <c r="B141" s="103"/>
      <c r="C141" s="103"/>
      <c r="D141" s="103"/>
      <c r="E141" s="103"/>
      <c r="F141" s="31">
        <v>9544</v>
      </c>
      <c r="G141" s="53">
        <v>4</v>
      </c>
      <c r="H141" s="19"/>
      <c r="I141" s="18">
        <f>J59</f>
        <v>0</v>
      </c>
      <c r="J141" s="17" t="e">
        <f t="shared" si="5"/>
        <v>#DIV/0!</v>
      </c>
      <c r="K141" s="17">
        <f t="shared" si="6"/>
        <v>596461.82400000002</v>
      </c>
      <c r="L141" s="17" t="e">
        <f t="shared" si="4"/>
        <v>#DIV/0!</v>
      </c>
      <c r="M141" s="28"/>
    </row>
    <row r="142" spans="1:13" ht="16.5" hidden="1" customHeight="1">
      <c r="A142" s="104"/>
      <c r="B142" s="105"/>
      <c r="C142" s="105"/>
      <c r="D142" s="105"/>
      <c r="E142" s="106"/>
      <c r="F142" s="17">
        <v>9544</v>
      </c>
      <c r="G142" s="53">
        <v>1</v>
      </c>
      <c r="H142" s="19"/>
      <c r="I142" s="18">
        <f>J59</f>
        <v>0</v>
      </c>
      <c r="J142" s="17" t="e">
        <f t="shared" si="5"/>
        <v>#DIV/0!</v>
      </c>
      <c r="K142" s="17">
        <f t="shared" si="6"/>
        <v>149115.45600000001</v>
      </c>
      <c r="L142" s="17" t="e">
        <f t="shared" si="4"/>
        <v>#DIV/0!</v>
      </c>
      <c r="M142" s="28"/>
    </row>
    <row r="143" spans="1:13" ht="16.5" hidden="1" customHeight="1">
      <c r="A143" s="104"/>
      <c r="B143" s="105"/>
      <c r="C143" s="105"/>
      <c r="D143" s="105"/>
      <c r="E143" s="106"/>
      <c r="F143" s="17">
        <v>9544</v>
      </c>
      <c r="G143" s="52">
        <v>1.75</v>
      </c>
      <c r="H143" s="19"/>
      <c r="I143" s="18">
        <f>J59</f>
        <v>0</v>
      </c>
      <c r="J143" s="17" t="e">
        <f t="shared" si="5"/>
        <v>#DIV/0!</v>
      </c>
      <c r="K143" s="17">
        <f>F143*G143*12*1.302</f>
        <v>260952.04800000001</v>
      </c>
      <c r="L143" s="17" t="e">
        <f t="shared" si="4"/>
        <v>#DIV/0!</v>
      </c>
      <c r="M143" s="28"/>
    </row>
    <row r="144" spans="1:13" ht="16.5" hidden="1" customHeight="1">
      <c r="A144" s="104"/>
      <c r="B144" s="105"/>
      <c r="C144" s="105"/>
      <c r="D144" s="105"/>
      <c r="E144" s="106"/>
      <c r="F144" s="17">
        <v>9544</v>
      </c>
      <c r="G144" s="18"/>
      <c r="H144" s="19"/>
      <c r="I144" s="18">
        <f>J59</f>
        <v>0</v>
      </c>
      <c r="J144" s="17" t="e">
        <f t="shared" si="5"/>
        <v>#DIV/0!</v>
      </c>
      <c r="K144" s="17">
        <f t="shared" si="6"/>
        <v>0</v>
      </c>
      <c r="L144" s="17" t="e">
        <f t="shared" si="4"/>
        <v>#DIV/0!</v>
      </c>
      <c r="M144" s="28"/>
    </row>
    <row r="145" spans="1:13" ht="16.5" hidden="1" customHeight="1">
      <c r="A145" s="104"/>
      <c r="B145" s="105"/>
      <c r="C145" s="105"/>
      <c r="D145" s="105"/>
      <c r="E145" s="106"/>
      <c r="F145" s="17">
        <v>9544</v>
      </c>
      <c r="G145" s="54">
        <v>0.5</v>
      </c>
      <c r="H145" s="19"/>
      <c r="I145" s="18">
        <f>J59</f>
        <v>0</v>
      </c>
      <c r="J145" s="17" t="e">
        <f t="shared" si="5"/>
        <v>#DIV/0!</v>
      </c>
      <c r="K145" s="17">
        <f t="shared" si="6"/>
        <v>74557.728000000003</v>
      </c>
      <c r="L145" s="17" t="e">
        <f t="shared" si="4"/>
        <v>#DIV/0!</v>
      </c>
      <c r="M145" s="28"/>
    </row>
    <row r="146" spans="1:13" ht="15" hidden="1" customHeight="1">
      <c r="A146" s="104"/>
      <c r="B146" s="105"/>
      <c r="C146" s="105"/>
      <c r="D146" s="105"/>
      <c r="E146" s="106"/>
      <c r="F146" s="17"/>
      <c r="G146" s="17"/>
      <c r="H146" s="17"/>
      <c r="I146" s="17"/>
      <c r="J146" s="17"/>
      <c r="K146" s="17"/>
      <c r="L146" s="17">
        <f t="shared" si="4"/>
        <v>0</v>
      </c>
      <c r="M146" s="28"/>
    </row>
    <row r="147" spans="1:13" ht="15.75" hidden="1" customHeight="1">
      <c r="A147" s="104"/>
      <c r="B147" s="105"/>
      <c r="C147" s="105"/>
      <c r="D147" s="105"/>
      <c r="E147" s="106"/>
      <c r="F147" s="17"/>
      <c r="G147" s="17"/>
      <c r="H147" s="17"/>
      <c r="I147" s="17"/>
      <c r="J147" s="17"/>
      <c r="K147" s="17"/>
      <c r="L147" s="17">
        <f t="shared" si="4"/>
        <v>0</v>
      </c>
      <c r="M147" s="28"/>
    </row>
    <row r="148" spans="1:13" ht="14.25" hidden="1" customHeight="1">
      <c r="A148" s="104"/>
      <c r="B148" s="105"/>
      <c r="C148" s="105"/>
      <c r="D148" s="105"/>
      <c r="E148" s="106"/>
      <c r="F148" s="17"/>
      <c r="G148" s="17"/>
      <c r="H148" s="17"/>
      <c r="I148" s="17"/>
      <c r="J148" s="19">
        <v>105</v>
      </c>
      <c r="K148" s="60">
        <f>I148/J148</f>
        <v>0</v>
      </c>
      <c r="L148" s="60">
        <f t="shared" si="4"/>
        <v>0</v>
      </c>
      <c r="M148" s="28"/>
    </row>
    <row r="149" spans="1:13" ht="15.75" thickBot="1">
      <c r="A149" s="175" t="s">
        <v>42</v>
      </c>
      <c r="B149" s="176"/>
      <c r="C149" s="176"/>
      <c r="D149" s="176"/>
      <c r="E149" s="177"/>
      <c r="F149" s="70"/>
      <c r="G149" s="71"/>
      <c r="H149" s="71"/>
      <c r="I149" s="66">
        <f>I123</f>
        <v>1333595.8944000001</v>
      </c>
      <c r="J149" s="85"/>
      <c r="K149" s="86">
        <f>K123</f>
        <v>133359.58944000001</v>
      </c>
      <c r="L149" s="59"/>
      <c r="M149" s="28"/>
    </row>
    <row r="150" spans="1:13" ht="24.75" customHeight="1"/>
    <row r="151" spans="1:13" hidden="1">
      <c r="A151" s="144" t="s">
        <v>43</v>
      </c>
      <c r="B151" s="144"/>
      <c r="C151" s="144"/>
      <c r="D151" s="144"/>
      <c r="E151" s="144"/>
      <c r="F151" s="144"/>
      <c r="G151" s="144"/>
      <c r="H151" s="144"/>
      <c r="I151" s="144"/>
      <c r="J151" s="144"/>
      <c r="K151" s="144"/>
      <c r="L151" s="144"/>
    </row>
    <row r="152" spans="1:13" hidden="1"/>
    <row r="153" spans="1:13" ht="45" hidden="1">
      <c r="A153" s="107" t="s">
        <v>44</v>
      </c>
      <c r="B153" s="107"/>
      <c r="C153" s="107"/>
      <c r="D153" s="107"/>
      <c r="E153" s="107"/>
      <c r="F153" s="3" t="s">
        <v>9</v>
      </c>
      <c r="G153" s="3" t="s">
        <v>20</v>
      </c>
      <c r="H153" s="3" t="s">
        <v>21</v>
      </c>
      <c r="I153" s="3" t="s">
        <v>22</v>
      </c>
      <c r="J153" s="3" t="s">
        <v>23</v>
      </c>
      <c r="K153" s="3" t="s">
        <v>24</v>
      </c>
      <c r="L153" s="3" t="s">
        <v>146</v>
      </c>
    </row>
    <row r="154" spans="1:13" hidden="1">
      <c r="A154" s="140" t="s">
        <v>45</v>
      </c>
      <c r="B154" s="140"/>
      <c r="C154" s="140"/>
      <c r="D154" s="140"/>
      <c r="E154" s="140"/>
      <c r="F154" s="20" t="s">
        <v>48</v>
      </c>
      <c r="G154" s="20">
        <v>0</v>
      </c>
      <c r="H154" s="34">
        <f>L88</f>
        <v>0</v>
      </c>
      <c r="I154" s="35">
        <f>J59</f>
        <v>0</v>
      </c>
      <c r="J154" s="20"/>
      <c r="K154" s="20"/>
      <c r="L154" s="20"/>
    </row>
    <row r="155" spans="1:13" hidden="1">
      <c r="A155" s="140" t="s">
        <v>46</v>
      </c>
      <c r="B155" s="140"/>
      <c r="C155" s="140"/>
      <c r="D155" s="140"/>
      <c r="E155" s="140"/>
      <c r="F155" s="20" t="s">
        <v>49</v>
      </c>
      <c r="G155" s="20">
        <v>0</v>
      </c>
      <c r="H155" s="34">
        <f>L88</f>
        <v>0</v>
      </c>
      <c r="I155" s="35">
        <f>J59</f>
        <v>0</v>
      </c>
      <c r="J155" s="20"/>
      <c r="K155" s="20"/>
      <c r="L155" s="20"/>
    </row>
    <row r="156" spans="1:13" hidden="1">
      <c r="A156" s="140" t="s">
        <v>47</v>
      </c>
      <c r="B156" s="140"/>
      <c r="C156" s="140"/>
      <c r="D156" s="140"/>
      <c r="E156" s="140"/>
      <c r="F156" s="20" t="s">
        <v>49</v>
      </c>
      <c r="G156" s="20">
        <v>0</v>
      </c>
      <c r="H156" s="34">
        <f>L88</f>
        <v>0</v>
      </c>
      <c r="I156" s="35">
        <f>J59</f>
        <v>0</v>
      </c>
      <c r="J156" s="20"/>
      <c r="K156" s="20"/>
      <c r="L156" s="20"/>
    </row>
    <row r="157" spans="1:13" hidden="1">
      <c r="A157" s="141" t="s">
        <v>50</v>
      </c>
      <c r="B157" s="142"/>
      <c r="C157" s="142"/>
      <c r="D157" s="142"/>
      <c r="E157" s="142"/>
      <c r="F157" s="142"/>
      <c r="G157" s="142"/>
      <c r="H157" s="142"/>
      <c r="I157" s="142"/>
      <c r="J157" s="142"/>
      <c r="K157" s="143"/>
      <c r="L157" s="51">
        <f>L154+L155+L156</f>
        <v>0</v>
      </c>
    </row>
    <row r="158" spans="1:13" hidden="1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</row>
    <row r="160" spans="1:13">
      <c r="A160" s="145" t="s">
        <v>102</v>
      </c>
      <c r="B160" s="145"/>
      <c r="C160" s="145"/>
      <c r="D160" s="145"/>
      <c r="E160" s="145"/>
      <c r="F160" s="145"/>
      <c r="G160" s="145"/>
      <c r="H160" s="145"/>
      <c r="I160" s="145"/>
      <c r="J160" s="145"/>
      <c r="K160" s="145"/>
      <c r="L160" s="145"/>
    </row>
    <row r="161" spans="1:13" ht="12.75" customHeight="1"/>
    <row r="162" spans="1:13" hidden="1"/>
    <row r="163" spans="1:13" hidden="1"/>
    <row r="165" spans="1:13" ht="60">
      <c r="A165" s="135" t="s">
        <v>103</v>
      </c>
      <c r="B165" s="136"/>
      <c r="C165" s="136"/>
      <c r="D165" s="136"/>
      <c r="E165" s="137"/>
      <c r="F165" s="3" t="s">
        <v>9</v>
      </c>
      <c r="G165" s="3" t="s">
        <v>20</v>
      </c>
      <c r="H165" s="27" t="s">
        <v>24</v>
      </c>
      <c r="I165" s="3" t="s">
        <v>146</v>
      </c>
      <c r="J165" s="27" t="s">
        <v>142</v>
      </c>
      <c r="K165" s="27" t="s">
        <v>137</v>
      </c>
    </row>
    <row r="166" spans="1:13">
      <c r="A166" s="146">
        <v>1</v>
      </c>
      <c r="B166" s="147"/>
      <c r="C166" s="147"/>
      <c r="D166" s="147"/>
      <c r="E166" s="148"/>
      <c r="F166" s="27">
        <v>2</v>
      </c>
      <c r="G166" s="27">
        <v>3</v>
      </c>
      <c r="H166" s="27">
        <v>4</v>
      </c>
      <c r="I166" s="27">
        <v>5</v>
      </c>
      <c r="J166" s="78">
        <v>6</v>
      </c>
      <c r="K166" s="34">
        <v>7</v>
      </c>
      <c r="L166" s="58"/>
      <c r="M166" s="28"/>
    </row>
    <row r="167" spans="1:13" hidden="1">
      <c r="A167" s="149" t="s">
        <v>105</v>
      </c>
      <c r="B167" s="150"/>
      <c r="C167" s="150"/>
      <c r="D167" s="150"/>
      <c r="E167" s="151"/>
      <c r="F167" s="17" t="s">
        <v>35</v>
      </c>
      <c r="G167" s="19">
        <v>0</v>
      </c>
      <c r="H167" s="17"/>
      <c r="I167" s="17">
        <f>J59</f>
        <v>0</v>
      </c>
      <c r="J167" s="59"/>
      <c r="L167" s="56">
        <f>J167*H167</f>
        <v>0</v>
      </c>
      <c r="M167" s="28"/>
    </row>
    <row r="168" spans="1:13" hidden="1">
      <c r="A168" s="149" t="s">
        <v>106</v>
      </c>
      <c r="B168" s="150"/>
      <c r="C168" s="150"/>
      <c r="D168" s="150"/>
      <c r="E168" s="151"/>
      <c r="F168" s="17" t="s">
        <v>35</v>
      </c>
      <c r="G168" s="19">
        <v>0</v>
      </c>
      <c r="H168" s="17"/>
      <c r="I168" s="17">
        <f>J59</f>
        <v>0</v>
      </c>
      <c r="J168" s="59"/>
      <c r="L168" s="17"/>
      <c r="M168" s="28"/>
    </row>
    <row r="169" spans="1:13" ht="15.75" thickBot="1">
      <c r="A169" s="149" t="s">
        <v>107</v>
      </c>
      <c r="B169" s="150"/>
      <c r="C169" s="150"/>
      <c r="D169" s="150"/>
      <c r="E169" s="151"/>
      <c r="F169" s="17" t="s">
        <v>169</v>
      </c>
      <c r="G169" s="67">
        <v>130.19999999999999</v>
      </c>
      <c r="H169" s="17">
        <v>34</v>
      </c>
      <c r="I169" s="55">
        <v>4426.8</v>
      </c>
      <c r="J169" s="19">
        <v>10</v>
      </c>
      <c r="K169" s="89">
        <f>I169/J169</f>
        <v>442.68</v>
      </c>
      <c r="M169" s="28"/>
    </row>
    <row r="170" spans="1:13" ht="15.75" thickBot="1">
      <c r="A170" s="47" t="s">
        <v>104</v>
      </c>
      <c r="B170" s="48"/>
      <c r="C170" s="48"/>
      <c r="D170" s="48"/>
      <c r="E170" s="48"/>
      <c r="F170" s="48"/>
      <c r="G170" s="48"/>
      <c r="H170" s="48"/>
      <c r="I170" s="87">
        <f>I169</f>
        <v>4426.8</v>
      </c>
      <c r="J170" s="85"/>
      <c r="K170" s="90">
        <f>K169</f>
        <v>442.68</v>
      </c>
      <c r="M170" s="28"/>
    </row>
    <row r="171" spans="1:13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</row>
    <row r="173" spans="1:13">
      <c r="A173" s="144" t="s">
        <v>51</v>
      </c>
      <c r="B173" s="144"/>
      <c r="C173" s="144"/>
      <c r="D173" s="144"/>
      <c r="E173" s="144"/>
      <c r="F173" s="144"/>
      <c r="G173" s="144"/>
      <c r="H173" s="144"/>
      <c r="I173" s="144"/>
      <c r="J173" s="144"/>
      <c r="K173" s="144"/>
      <c r="L173" s="144"/>
    </row>
    <row r="175" spans="1:13" ht="47.25" customHeight="1">
      <c r="A175" s="118" t="s">
        <v>52</v>
      </c>
      <c r="B175" s="118"/>
      <c r="C175" s="118"/>
      <c r="D175" s="107" t="s">
        <v>53</v>
      </c>
      <c r="E175" s="107"/>
      <c r="F175" s="107"/>
      <c r="G175" s="107"/>
      <c r="H175" s="107"/>
      <c r="I175" s="107"/>
      <c r="J175" s="107"/>
      <c r="K175" s="118" t="s">
        <v>64</v>
      </c>
      <c r="L175" s="118"/>
    </row>
    <row r="176" spans="1:13" ht="30">
      <c r="A176" s="2" t="s">
        <v>54</v>
      </c>
      <c r="B176" s="3" t="s">
        <v>55</v>
      </c>
      <c r="C176" s="2" t="s">
        <v>56</v>
      </c>
      <c r="D176" s="2" t="s">
        <v>57</v>
      </c>
      <c r="E176" s="2" t="s">
        <v>58</v>
      </c>
      <c r="F176" s="2" t="s">
        <v>59</v>
      </c>
      <c r="G176" s="2" t="s">
        <v>60</v>
      </c>
      <c r="H176" s="2" t="s">
        <v>61</v>
      </c>
      <c r="I176" s="2" t="s">
        <v>62</v>
      </c>
      <c r="J176" s="2" t="s">
        <v>63</v>
      </c>
      <c r="K176" s="118"/>
      <c r="L176" s="118"/>
    </row>
    <row r="177" spans="1:12">
      <c r="A177" s="12">
        <f>K59</f>
        <v>32644.071583200002</v>
      </c>
      <c r="B177" s="12"/>
      <c r="C177" s="17"/>
      <c r="D177" s="12">
        <f>K96</f>
        <v>8271.48</v>
      </c>
      <c r="E177" s="12">
        <f>K107</f>
        <v>784.95</v>
      </c>
      <c r="F177" s="12"/>
      <c r="G177" s="12">
        <f>L117</f>
        <v>449.53999999999996</v>
      </c>
      <c r="H177" s="12">
        <f>K170</f>
        <v>442.68</v>
      </c>
      <c r="I177" s="12">
        <f>K149</f>
        <v>133359.58944000001</v>
      </c>
      <c r="J177" s="12">
        <f>J113</f>
        <v>970.4129999999999</v>
      </c>
      <c r="K177" s="138">
        <f>SUM(A177:J177)</f>
        <v>176922.72402320002</v>
      </c>
      <c r="L177" s="139"/>
    </row>
    <row r="178" spans="1:12" ht="15.75" thickBot="1"/>
    <row r="179" spans="1:12" ht="15.75" thickBot="1">
      <c r="L179" s="91">
        <f>K177*10</f>
        <v>1769227.2402320001</v>
      </c>
    </row>
    <row r="180" spans="1:12" ht="15.75" thickBot="1">
      <c r="A180" s="1" t="s">
        <v>157</v>
      </c>
      <c r="B180" s="1"/>
      <c r="C180" s="1"/>
      <c r="J180" s="69">
        <f>I56+I96+I107+H113+J117+I149+I170</f>
        <v>1769227.2402320001</v>
      </c>
    </row>
    <row r="184" spans="1:12" ht="18.75">
      <c r="B184" s="37" t="s">
        <v>167</v>
      </c>
      <c r="C184" s="37"/>
      <c r="D184" s="37"/>
      <c r="G184" s="37" t="s">
        <v>168</v>
      </c>
    </row>
    <row r="192" spans="1:12" ht="15.75">
      <c r="A192" s="36"/>
      <c r="B192" s="36" t="s">
        <v>133</v>
      </c>
      <c r="C192" s="36"/>
    </row>
    <row r="193" spans="1:3" ht="15.75">
      <c r="A193" s="36"/>
      <c r="B193" s="36" t="s">
        <v>134</v>
      </c>
      <c r="C193" s="36"/>
    </row>
    <row r="194" spans="1:3" ht="15.75">
      <c r="A194" s="36"/>
      <c r="B194" s="36" t="s">
        <v>135</v>
      </c>
      <c r="C194" s="36"/>
    </row>
    <row r="195" spans="1:3" ht="15.75">
      <c r="A195" s="36"/>
      <c r="B195" s="36"/>
      <c r="C195" s="36"/>
    </row>
  </sheetData>
  <mergeCells count="177">
    <mergeCell ref="A117:E117"/>
    <mergeCell ref="F117:I117"/>
    <mergeCell ref="A149:E149"/>
    <mergeCell ref="A96:E96"/>
    <mergeCell ref="A113:E113"/>
    <mergeCell ref="A135:E135"/>
    <mergeCell ref="A122:E122"/>
    <mergeCell ref="A119:L119"/>
    <mergeCell ref="A132:E132"/>
    <mergeCell ref="A133:E133"/>
    <mergeCell ref="A134:E134"/>
    <mergeCell ref="A123:E123"/>
    <mergeCell ref="A124:E124"/>
    <mergeCell ref="A125:E125"/>
    <mergeCell ref="A126:E126"/>
    <mergeCell ref="A127:E127"/>
    <mergeCell ref="A128:E128"/>
    <mergeCell ref="A129:E129"/>
    <mergeCell ref="A121:E121"/>
    <mergeCell ref="A130:E130"/>
    <mergeCell ref="A131:E131"/>
    <mergeCell ref="A141:E141"/>
    <mergeCell ref="A136:E136"/>
    <mergeCell ref="A137:E137"/>
    <mergeCell ref="A86:L86"/>
    <mergeCell ref="A90:E90"/>
    <mergeCell ref="A92:E92"/>
    <mergeCell ref="A114:M114"/>
    <mergeCell ref="A51:L51"/>
    <mergeCell ref="A55:E55"/>
    <mergeCell ref="A64:E64"/>
    <mergeCell ref="A70:E70"/>
    <mergeCell ref="A72:E72"/>
    <mergeCell ref="A73:E73"/>
    <mergeCell ref="A71:E71"/>
    <mergeCell ref="A74:E74"/>
    <mergeCell ref="A75:E75"/>
    <mergeCell ref="A53:E53"/>
    <mergeCell ref="A54:E54"/>
    <mergeCell ref="A56:E56"/>
    <mergeCell ref="A57:E57"/>
    <mergeCell ref="A59:E59"/>
    <mergeCell ref="A116:E116"/>
    <mergeCell ref="A111:E111"/>
    <mergeCell ref="A112:E112"/>
    <mergeCell ref="A101:E101"/>
    <mergeCell ref="A102:E102"/>
    <mergeCell ref="A103:E103"/>
    <mergeCell ref="A104:E104"/>
    <mergeCell ref="A106:E106"/>
    <mergeCell ref="A95:E95"/>
    <mergeCell ref="A98:L98"/>
    <mergeCell ref="A100:E100"/>
    <mergeCell ref="A105:E105"/>
    <mergeCell ref="A109:L109"/>
    <mergeCell ref="K177:L177"/>
    <mergeCell ref="A148:E148"/>
    <mergeCell ref="A142:E142"/>
    <mergeCell ref="A156:E156"/>
    <mergeCell ref="A157:K157"/>
    <mergeCell ref="A173:L173"/>
    <mergeCell ref="A175:C175"/>
    <mergeCell ref="D175:J175"/>
    <mergeCell ref="K175:L176"/>
    <mergeCell ref="A151:L151"/>
    <mergeCell ref="A153:E153"/>
    <mergeCell ref="A154:E154"/>
    <mergeCell ref="A155:E155"/>
    <mergeCell ref="A146:E146"/>
    <mergeCell ref="A147:E147"/>
    <mergeCell ref="A160:L160"/>
    <mergeCell ref="A165:E165"/>
    <mergeCell ref="A166:E166"/>
    <mergeCell ref="A167:E167"/>
    <mergeCell ref="A168:E168"/>
    <mergeCell ref="A169:E169"/>
    <mergeCell ref="A34:E34"/>
    <mergeCell ref="A35:E35"/>
    <mergeCell ref="A93:E93"/>
    <mergeCell ref="A94:E94"/>
    <mergeCell ref="A68:E68"/>
    <mergeCell ref="A69:E69"/>
    <mergeCell ref="A83:E83"/>
    <mergeCell ref="A84:K84"/>
    <mergeCell ref="A91:E91"/>
    <mergeCell ref="A88:K88"/>
    <mergeCell ref="G41:K41"/>
    <mergeCell ref="G42:K42"/>
    <mergeCell ref="A41:E41"/>
    <mergeCell ref="A42:E42"/>
    <mergeCell ref="A47:E47"/>
    <mergeCell ref="G47:K47"/>
    <mergeCell ref="A43:E43"/>
    <mergeCell ref="A44:E44"/>
    <mergeCell ref="A45:E45"/>
    <mergeCell ref="G43:K43"/>
    <mergeCell ref="G44:K44"/>
    <mergeCell ref="G45:K45"/>
    <mergeCell ref="A46:E46"/>
    <mergeCell ref="G46:K46"/>
    <mergeCell ref="A25:E25"/>
    <mergeCell ref="A26:E26"/>
    <mergeCell ref="A27:E27"/>
    <mergeCell ref="A28:E28"/>
    <mergeCell ref="A29:E29"/>
    <mergeCell ref="A30:E30"/>
    <mergeCell ref="A31:E31"/>
    <mergeCell ref="A32:E32"/>
    <mergeCell ref="A33:E33"/>
    <mergeCell ref="A36:E36"/>
    <mergeCell ref="A37:E37"/>
    <mergeCell ref="G34:K34"/>
    <mergeCell ref="G17:K17"/>
    <mergeCell ref="A18:E18"/>
    <mergeCell ref="G18:K18"/>
    <mergeCell ref="A19:E19"/>
    <mergeCell ref="G19:K19"/>
    <mergeCell ref="G37:K37"/>
    <mergeCell ref="A20:E20"/>
    <mergeCell ref="A21:E21"/>
    <mergeCell ref="G20:K20"/>
    <mergeCell ref="A22:E22"/>
    <mergeCell ref="G22:K22"/>
    <mergeCell ref="A23:E23"/>
    <mergeCell ref="G23:K23"/>
    <mergeCell ref="G21:K21"/>
    <mergeCell ref="G25:K25"/>
    <mergeCell ref="G26:K26"/>
    <mergeCell ref="G27:K27"/>
    <mergeCell ref="A17:E17"/>
    <mergeCell ref="A24:E24"/>
    <mergeCell ref="G24:K24"/>
    <mergeCell ref="G35:K35"/>
    <mergeCell ref="G28:K28"/>
    <mergeCell ref="G29:K29"/>
    <mergeCell ref="G30:K30"/>
    <mergeCell ref="G31:K31"/>
    <mergeCell ref="G32:K32"/>
    <mergeCell ref="G33:K33"/>
    <mergeCell ref="G38:K38"/>
    <mergeCell ref="G39:K39"/>
    <mergeCell ref="G40:K40"/>
    <mergeCell ref="G36:K36"/>
    <mergeCell ref="A138:E138"/>
    <mergeCell ref="A139:E139"/>
    <mergeCell ref="A140:E140"/>
    <mergeCell ref="A144:E144"/>
    <mergeCell ref="A143:E143"/>
    <mergeCell ref="A145:E145"/>
    <mergeCell ref="A38:E38"/>
    <mergeCell ref="A39:E39"/>
    <mergeCell ref="A40:E40"/>
    <mergeCell ref="A61:L61"/>
    <mergeCell ref="A58:E58"/>
    <mergeCell ref="A63:E63"/>
    <mergeCell ref="A65:E65"/>
    <mergeCell ref="A66:E66"/>
    <mergeCell ref="A67:E67"/>
    <mergeCell ref="A52:E52"/>
    <mergeCell ref="A76:E76"/>
    <mergeCell ref="A80:E80"/>
    <mergeCell ref="A81:E81"/>
    <mergeCell ref="A82:E82"/>
    <mergeCell ref="A77:E77"/>
    <mergeCell ref="A78:E78"/>
    <mergeCell ref="A79:E79"/>
    <mergeCell ref="A115:E115"/>
    <mergeCell ref="A9:G9"/>
    <mergeCell ref="A8:G8"/>
    <mergeCell ref="A2:D2"/>
    <mergeCell ref="E2:H2"/>
    <mergeCell ref="A3:B3"/>
    <mergeCell ref="E3:F3"/>
    <mergeCell ref="A4:C4"/>
    <mergeCell ref="E4:G4"/>
    <mergeCell ref="A6:C6"/>
    <mergeCell ref="E6:G6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203"/>
  <sheetViews>
    <sheetView tabSelected="1" topLeftCell="B159" zoomScale="90" zoomScaleNormal="90" workbookViewId="0">
      <selection activeCell="K49" sqref="K49"/>
    </sheetView>
  </sheetViews>
  <sheetFormatPr defaultRowHeight="15"/>
  <cols>
    <col min="1" max="1" width="12.7109375" customWidth="1"/>
    <col min="2" max="2" width="10.28515625" customWidth="1"/>
    <col min="3" max="3" width="10.42578125" customWidth="1"/>
    <col min="4" max="4" width="14.5703125" customWidth="1"/>
    <col min="5" max="5" width="26.140625" customWidth="1"/>
    <col min="6" max="6" width="13.7109375" customWidth="1"/>
    <col min="7" max="7" width="13.5703125" customWidth="1"/>
    <col min="8" max="8" width="17.42578125" customWidth="1"/>
    <col min="9" max="9" width="15.85546875" customWidth="1"/>
    <col min="10" max="10" width="14.42578125" customWidth="1"/>
    <col min="11" max="11" width="18.28515625" customWidth="1"/>
    <col min="12" max="12" width="14.7109375" customWidth="1"/>
    <col min="13" max="13" width="16.140625" customWidth="1"/>
  </cols>
  <sheetData>
    <row r="2" spans="1:8" ht="15.75">
      <c r="A2" s="100" t="s">
        <v>160</v>
      </c>
      <c r="B2" s="100"/>
      <c r="C2" s="100"/>
      <c r="D2" s="100"/>
      <c r="E2" s="100"/>
      <c r="F2" s="100"/>
      <c r="G2" s="100"/>
      <c r="H2" s="100"/>
    </row>
    <row r="3" spans="1:8" ht="15.75">
      <c r="A3" s="100" t="s">
        <v>161</v>
      </c>
      <c r="B3" s="100"/>
      <c r="C3" s="94"/>
      <c r="D3" s="94"/>
      <c r="E3" s="100"/>
      <c r="F3" s="100"/>
      <c r="G3" s="94"/>
      <c r="H3" s="94"/>
    </row>
    <row r="4" spans="1:8" ht="33" customHeight="1">
      <c r="A4" s="101" t="s">
        <v>162</v>
      </c>
      <c r="B4" s="101"/>
      <c r="C4" s="101"/>
      <c r="D4" s="95"/>
      <c r="E4" s="101"/>
      <c r="F4" s="101"/>
      <c r="G4" s="101"/>
      <c r="H4" s="96"/>
    </row>
    <row r="5" spans="1:8" ht="15.75">
      <c r="A5" s="95"/>
      <c r="B5" s="95"/>
      <c r="C5" s="95"/>
      <c r="D5" s="96"/>
      <c r="E5" s="95"/>
      <c r="F5" s="95"/>
      <c r="G5" s="95"/>
      <c r="H5" s="96"/>
    </row>
    <row r="6" spans="1:8" ht="15.75">
      <c r="A6" s="102"/>
      <c r="B6" s="102"/>
      <c r="C6" s="102"/>
      <c r="D6" s="96"/>
      <c r="E6" s="102"/>
      <c r="F6" s="102"/>
      <c r="G6" s="102"/>
      <c r="H6" s="96"/>
    </row>
    <row r="7" spans="1:8">
      <c r="A7" s="97"/>
      <c r="B7" s="97"/>
      <c r="C7" s="97"/>
      <c r="D7" s="97"/>
      <c r="E7" s="97"/>
      <c r="F7" s="97"/>
      <c r="G7" s="97"/>
      <c r="H7" s="97"/>
    </row>
    <row r="8" spans="1:8" ht="15.75">
      <c r="A8" s="98" t="s">
        <v>164</v>
      </c>
      <c r="B8" s="99"/>
      <c r="C8" s="99"/>
      <c r="D8" s="99"/>
      <c r="E8" s="99"/>
      <c r="F8" s="99"/>
      <c r="G8" s="99"/>
      <c r="H8" s="97"/>
    </row>
    <row r="9" spans="1:8" ht="15.75">
      <c r="A9" s="98" t="s">
        <v>163</v>
      </c>
      <c r="B9" s="99"/>
      <c r="C9" s="99"/>
      <c r="D9" s="99"/>
      <c r="E9" s="99"/>
      <c r="F9" s="99"/>
      <c r="G9" s="99"/>
      <c r="H9" s="97"/>
    </row>
    <row r="10" spans="1:8" hidden="1"/>
    <row r="11" spans="1:8" hidden="1"/>
    <row r="13" spans="1:8">
      <c r="A13" s="1" t="s">
        <v>159</v>
      </c>
    </row>
    <row r="14" spans="1:8">
      <c r="A14" s="1" t="s">
        <v>165</v>
      </c>
    </row>
    <row r="15" spans="1:8">
      <c r="A15" s="1" t="s">
        <v>69</v>
      </c>
    </row>
    <row r="16" spans="1:8">
      <c r="A16" s="1" t="s">
        <v>100</v>
      </c>
    </row>
    <row r="17" spans="1:12">
      <c r="A17" s="75" t="s">
        <v>154</v>
      </c>
      <c r="B17" s="28"/>
      <c r="C17" s="28"/>
      <c r="D17" s="28"/>
    </row>
    <row r="18" spans="1:12" ht="33" customHeight="1">
      <c r="A18" s="118" t="s">
        <v>0</v>
      </c>
      <c r="B18" s="118"/>
      <c r="C18" s="118"/>
      <c r="D18" s="118"/>
      <c r="E18" s="118"/>
      <c r="F18" s="2" t="s">
        <v>1</v>
      </c>
      <c r="G18" s="118" t="s">
        <v>2</v>
      </c>
      <c r="H18" s="118"/>
      <c r="I18" s="118"/>
      <c r="J18" s="118"/>
      <c r="K18" s="118"/>
      <c r="L18" s="2" t="s">
        <v>1</v>
      </c>
    </row>
    <row r="19" spans="1:12">
      <c r="A19" s="109" t="s">
        <v>68</v>
      </c>
      <c r="B19" s="109"/>
      <c r="C19" s="109"/>
      <c r="D19" s="109"/>
      <c r="E19" s="109"/>
      <c r="F19" s="2">
        <v>47.01</v>
      </c>
      <c r="G19" s="119" t="s">
        <v>3</v>
      </c>
      <c r="H19" s="119"/>
      <c r="I19" s="119"/>
      <c r="J19" s="119"/>
      <c r="K19" s="119"/>
      <c r="L19" s="2">
        <v>1</v>
      </c>
    </row>
    <row r="20" spans="1:12">
      <c r="A20" s="109"/>
      <c r="B20" s="109"/>
      <c r="C20" s="109"/>
      <c r="D20" s="109"/>
      <c r="E20" s="109"/>
      <c r="F20" s="2"/>
      <c r="G20" s="120" t="s">
        <v>75</v>
      </c>
      <c r="H20" s="121"/>
      <c r="I20" s="121"/>
      <c r="J20" s="121"/>
      <c r="K20" s="122"/>
      <c r="L20" s="2">
        <v>4</v>
      </c>
    </row>
    <row r="21" spans="1:12">
      <c r="A21" s="109"/>
      <c r="B21" s="109"/>
      <c r="C21" s="109"/>
      <c r="D21" s="109"/>
      <c r="E21" s="109"/>
      <c r="F21" s="2"/>
      <c r="G21" s="109" t="s">
        <v>76</v>
      </c>
      <c r="H21" s="109"/>
      <c r="I21" s="109"/>
      <c r="J21" s="109"/>
      <c r="K21" s="109"/>
      <c r="L21" s="2">
        <v>1</v>
      </c>
    </row>
    <row r="22" spans="1:12">
      <c r="A22" s="109"/>
      <c r="B22" s="109"/>
      <c r="C22" s="109"/>
      <c r="D22" s="109"/>
      <c r="E22" s="109"/>
      <c r="F22" s="2"/>
      <c r="G22" s="123" t="s">
        <v>77</v>
      </c>
      <c r="H22" s="124"/>
      <c r="I22" s="124"/>
      <c r="J22" s="124"/>
      <c r="K22" s="125"/>
      <c r="L22" s="2">
        <v>1</v>
      </c>
    </row>
    <row r="23" spans="1:12" ht="15" customHeight="1">
      <c r="A23" s="109"/>
      <c r="B23" s="109"/>
      <c r="C23" s="109"/>
      <c r="D23" s="109"/>
      <c r="E23" s="109"/>
      <c r="F23" s="2"/>
      <c r="G23" s="119" t="s">
        <v>78</v>
      </c>
      <c r="H23" s="119"/>
      <c r="I23" s="119"/>
      <c r="J23" s="119"/>
      <c r="K23" s="119"/>
      <c r="L23" s="2">
        <v>0.5</v>
      </c>
    </row>
    <row r="24" spans="1:12" ht="15" customHeight="1">
      <c r="A24" s="109"/>
      <c r="B24" s="109"/>
      <c r="C24" s="109"/>
      <c r="D24" s="109"/>
      <c r="E24" s="109"/>
      <c r="F24" s="2"/>
      <c r="G24" s="119" t="s">
        <v>79</v>
      </c>
      <c r="H24" s="119"/>
      <c r="I24" s="119"/>
      <c r="J24" s="119"/>
      <c r="K24" s="119"/>
      <c r="L24" s="20">
        <v>1</v>
      </c>
    </row>
    <row r="25" spans="1:12" ht="15.75" customHeight="1">
      <c r="A25" s="109"/>
      <c r="B25" s="109"/>
      <c r="C25" s="109"/>
      <c r="D25" s="109"/>
      <c r="E25" s="109"/>
      <c r="F25" s="2"/>
      <c r="G25" s="119" t="s">
        <v>80</v>
      </c>
      <c r="H25" s="119"/>
      <c r="I25" s="119"/>
      <c r="J25" s="119"/>
      <c r="K25" s="119"/>
      <c r="L25" s="20">
        <v>1</v>
      </c>
    </row>
    <row r="26" spans="1:12" ht="15.75" hidden="1" customHeight="1">
      <c r="A26" s="120"/>
      <c r="B26" s="121"/>
      <c r="C26" s="121"/>
      <c r="D26" s="121"/>
      <c r="E26" s="122"/>
      <c r="F26" s="2"/>
      <c r="G26" s="115"/>
      <c r="H26" s="116"/>
      <c r="I26" s="116"/>
      <c r="J26" s="116"/>
      <c r="K26" s="117"/>
      <c r="L26" s="20"/>
    </row>
    <row r="27" spans="1:12" ht="15.75" customHeight="1">
      <c r="A27" s="120"/>
      <c r="B27" s="121"/>
      <c r="C27" s="121"/>
      <c r="D27" s="121"/>
      <c r="E27" s="122"/>
      <c r="F27" s="2"/>
      <c r="G27" s="115" t="s">
        <v>90</v>
      </c>
      <c r="H27" s="116"/>
      <c r="I27" s="116"/>
      <c r="J27" s="116"/>
      <c r="K27" s="117"/>
      <c r="L27" s="20">
        <v>0.25</v>
      </c>
    </row>
    <row r="28" spans="1:12" ht="15.75" hidden="1" customHeight="1">
      <c r="A28" s="120"/>
      <c r="B28" s="121"/>
      <c r="C28" s="121"/>
      <c r="D28" s="121"/>
      <c r="E28" s="122"/>
      <c r="F28" s="2"/>
      <c r="G28" s="115"/>
      <c r="H28" s="116"/>
      <c r="I28" s="116"/>
      <c r="J28" s="116"/>
      <c r="K28" s="117"/>
      <c r="L28" s="20"/>
    </row>
    <row r="29" spans="1:12" ht="15.75" customHeight="1">
      <c r="A29" s="120"/>
      <c r="B29" s="121"/>
      <c r="C29" s="121"/>
      <c r="D29" s="121"/>
      <c r="E29" s="122"/>
      <c r="F29" s="2"/>
      <c r="G29" s="115" t="s">
        <v>91</v>
      </c>
      <c r="H29" s="116"/>
      <c r="I29" s="116"/>
      <c r="J29" s="116"/>
      <c r="K29" s="117"/>
      <c r="L29" s="20">
        <v>0.5</v>
      </c>
    </row>
    <row r="30" spans="1:12" ht="15.75" customHeight="1">
      <c r="A30" s="120"/>
      <c r="B30" s="121"/>
      <c r="C30" s="121"/>
      <c r="D30" s="121"/>
      <c r="E30" s="122"/>
      <c r="F30" s="2"/>
      <c r="G30" s="115" t="s">
        <v>92</v>
      </c>
      <c r="H30" s="116"/>
      <c r="I30" s="116"/>
      <c r="J30" s="116"/>
      <c r="K30" s="117"/>
      <c r="L30" s="20">
        <v>1</v>
      </c>
    </row>
    <row r="31" spans="1:12" ht="15.75" hidden="1" customHeight="1">
      <c r="A31" s="120"/>
      <c r="B31" s="121"/>
      <c r="C31" s="121"/>
      <c r="D31" s="121"/>
      <c r="E31" s="122"/>
      <c r="F31" s="2"/>
      <c r="G31" s="115"/>
      <c r="H31" s="116"/>
      <c r="I31" s="116"/>
      <c r="J31" s="116"/>
      <c r="K31" s="117"/>
      <c r="L31" s="20"/>
    </row>
    <row r="32" spans="1:12" ht="15.75" hidden="1" customHeight="1">
      <c r="A32" s="120"/>
      <c r="B32" s="121"/>
      <c r="C32" s="121"/>
      <c r="D32" s="121"/>
      <c r="E32" s="122"/>
      <c r="F32" s="2"/>
      <c r="G32" s="115"/>
      <c r="H32" s="116"/>
      <c r="I32" s="116"/>
      <c r="J32" s="116"/>
      <c r="K32" s="117"/>
      <c r="L32" s="20"/>
    </row>
    <row r="33" spans="1:12" ht="15.75" hidden="1" customHeight="1">
      <c r="A33" s="120"/>
      <c r="B33" s="121"/>
      <c r="C33" s="121"/>
      <c r="D33" s="121"/>
      <c r="E33" s="122"/>
      <c r="F33" s="2"/>
      <c r="G33" s="115"/>
      <c r="H33" s="116"/>
      <c r="I33" s="116"/>
      <c r="J33" s="116"/>
      <c r="K33" s="117"/>
      <c r="L33" s="20"/>
    </row>
    <row r="34" spans="1:12" ht="15.75" hidden="1" customHeight="1">
      <c r="A34" s="120"/>
      <c r="B34" s="121"/>
      <c r="C34" s="121"/>
      <c r="D34" s="121"/>
      <c r="E34" s="122"/>
      <c r="F34" s="2"/>
      <c r="G34" s="115"/>
      <c r="H34" s="116"/>
      <c r="I34" s="116"/>
      <c r="J34" s="116"/>
      <c r="K34" s="117"/>
      <c r="L34" s="20"/>
    </row>
    <row r="35" spans="1:12" ht="15.75" hidden="1" customHeight="1">
      <c r="A35" s="120"/>
      <c r="B35" s="121"/>
      <c r="C35" s="121"/>
      <c r="D35" s="121"/>
      <c r="E35" s="122"/>
      <c r="F35" s="2"/>
      <c r="G35" s="115"/>
      <c r="H35" s="116"/>
      <c r="I35" s="116"/>
      <c r="J35" s="116"/>
      <c r="K35" s="117"/>
      <c r="L35" s="20"/>
    </row>
    <row r="36" spans="1:12" ht="15.75" hidden="1" customHeight="1">
      <c r="A36" s="120"/>
      <c r="B36" s="121"/>
      <c r="C36" s="121"/>
      <c r="D36" s="121"/>
      <c r="E36" s="122"/>
      <c r="F36" s="2"/>
      <c r="G36" s="115"/>
      <c r="H36" s="116"/>
      <c r="I36" s="116"/>
      <c r="J36" s="116"/>
      <c r="K36" s="117"/>
      <c r="L36" s="20"/>
    </row>
    <row r="37" spans="1:12">
      <c r="A37" s="107"/>
      <c r="B37" s="107"/>
      <c r="C37" s="107"/>
      <c r="D37" s="107"/>
      <c r="E37" s="107"/>
      <c r="F37" s="2"/>
      <c r="G37" s="103" t="s">
        <v>81</v>
      </c>
      <c r="H37" s="103"/>
      <c r="I37" s="103"/>
      <c r="J37" s="103"/>
      <c r="K37" s="103"/>
      <c r="L37" s="20">
        <v>1</v>
      </c>
    </row>
    <row r="38" spans="1:12" ht="15" customHeight="1">
      <c r="A38" s="107"/>
      <c r="B38" s="107"/>
      <c r="C38" s="107"/>
      <c r="D38" s="107"/>
      <c r="E38" s="107"/>
      <c r="F38" s="2"/>
      <c r="G38" s="103" t="s">
        <v>82</v>
      </c>
      <c r="H38" s="103"/>
      <c r="I38" s="103"/>
      <c r="J38" s="103"/>
      <c r="K38" s="103"/>
      <c r="L38" s="20">
        <v>5.5</v>
      </c>
    </row>
    <row r="39" spans="1:12">
      <c r="A39" s="107"/>
      <c r="B39" s="107"/>
      <c r="C39" s="107"/>
      <c r="D39" s="107"/>
      <c r="E39" s="107"/>
      <c r="F39" s="2"/>
      <c r="G39" s="103" t="s">
        <v>83</v>
      </c>
      <c r="H39" s="103"/>
      <c r="I39" s="103"/>
      <c r="J39" s="103"/>
      <c r="K39" s="103"/>
      <c r="L39" s="20">
        <v>1</v>
      </c>
    </row>
    <row r="40" spans="1:12" ht="15" customHeight="1">
      <c r="A40" s="107"/>
      <c r="B40" s="107"/>
      <c r="C40" s="107"/>
      <c r="D40" s="107"/>
      <c r="E40" s="107"/>
      <c r="F40" s="2"/>
      <c r="G40" s="103" t="s">
        <v>84</v>
      </c>
      <c r="H40" s="103"/>
      <c r="I40" s="103"/>
      <c r="J40" s="103"/>
      <c r="K40" s="103"/>
      <c r="L40" s="20">
        <v>0.5</v>
      </c>
    </row>
    <row r="41" spans="1:12" ht="15" customHeight="1">
      <c r="A41" s="107"/>
      <c r="B41" s="107"/>
      <c r="C41" s="107"/>
      <c r="D41" s="107"/>
      <c r="E41" s="107"/>
      <c r="F41" s="2"/>
      <c r="G41" s="103" t="s">
        <v>99</v>
      </c>
      <c r="H41" s="103"/>
      <c r="I41" s="103"/>
      <c r="J41" s="103"/>
      <c r="K41" s="103"/>
      <c r="L41" s="20">
        <v>0.75</v>
      </c>
    </row>
    <row r="42" spans="1:12">
      <c r="A42" s="107"/>
      <c r="B42" s="107"/>
      <c r="C42" s="107"/>
      <c r="D42" s="107"/>
      <c r="E42" s="107"/>
      <c r="F42" s="2"/>
      <c r="G42" s="103" t="s">
        <v>85</v>
      </c>
      <c r="H42" s="103"/>
      <c r="I42" s="103"/>
      <c r="J42" s="103"/>
      <c r="K42" s="103"/>
      <c r="L42" s="20">
        <v>1</v>
      </c>
    </row>
    <row r="43" spans="1:12" ht="15" customHeight="1">
      <c r="A43" s="107"/>
      <c r="B43" s="107"/>
      <c r="C43" s="107"/>
      <c r="D43" s="107"/>
      <c r="E43" s="107"/>
      <c r="F43" s="2"/>
      <c r="G43" s="103" t="s">
        <v>86</v>
      </c>
      <c r="H43" s="103"/>
      <c r="I43" s="103"/>
      <c r="J43" s="103"/>
      <c r="K43" s="103"/>
      <c r="L43" s="20">
        <v>4</v>
      </c>
    </row>
    <row r="44" spans="1:12" ht="15.75" customHeight="1">
      <c r="A44" s="135"/>
      <c r="B44" s="136"/>
      <c r="C44" s="136"/>
      <c r="D44" s="136"/>
      <c r="E44" s="137"/>
      <c r="F44" s="2"/>
      <c r="G44" s="104" t="s">
        <v>87</v>
      </c>
      <c r="H44" s="105"/>
      <c r="I44" s="105"/>
      <c r="J44" s="105"/>
      <c r="K44" s="106"/>
      <c r="L44" s="20">
        <v>1</v>
      </c>
    </row>
    <row r="45" spans="1:12" ht="16.5" customHeight="1">
      <c r="A45" s="135"/>
      <c r="B45" s="136"/>
      <c r="C45" s="136"/>
      <c r="D45" s="136"/>
      <c r="E45" s="137"/>
      <c r="F45" s="2"/>
      <c r="G45" s="104" t="s">
        <v>88</v>
      </c>
      <c r="H45" s="105"/>
      <c r="I45" s="105"/>
      <c r="J45" s="105"/>
      <c r="K45" s="106"/>
      <c r="L45" s="20">
        <v>1.5</v>
      </c>
    </row>
    <row r="46" spans="1:12" ht="13.5" hidden="1" customHeight="1">
      <c r="A46" s="135"/>
      <c r="B46" s="136"/>
      <c r="C46" s="136"/>
      <c r="D46" s="136"/>
      <c r="E46" s="137"/>
      <c r="F46" s="2"/>
      <c r="G46" s="104"/>
      <c r="H46" s="105"/>
      <c r="I46" s="105"/>
      <c r="J46" s="105"/>
      <c r="K46" s="106"/>
      <c r="L46" s="20"/>
    </row>
    <row r="47" spans="1:12" ht="14.25" customHeight="1">
      <c r="A47" s="135"/>
      <c r="B47" s="136"/>
      <c r="C47" s="136"/>
      <c r="D47" s="136"/>
      <c r="E47" s="137"/>
      <c r="F47" s="2"/>
      <c r="G47" s="104" t="s">
        <v>89</v>
      </c>
      <c r="H47" s="105"/>
      <c r="I47" s="105"/>
      <c r="J47" s="105"/>
      <c r="K47" s="106"/>
      <c r="L47" s="20">
        <v>0.5</v>
      </c>
    </row>
    <row r="48" spans="1:12">
      <c r="A48" s="107" t="s">
        <v>4</v>
      </c>
      <c r="B48" s="107"/>
      <c r="C48" s="107"/>
      <c r="D48" s="107"/>
      <c r="E48" s="107"/>
      <c r="F48" s="2">
        <f>SUM(F19:F43)</f>
        <v>47.01</v>
      </c>
      <c r="G48" s="107" t="s">
        <v>4</v>
      </c>
      <c r="H48" s="107"/>
      <c r="I48" s="107"/>
      <c r="J48" s="107"/>
      <c r="K48" s="107"/>
      <c r="L48" s="2">
        <f>SUM(L19:L47)</f>
        <v>28</v>
      </c>
    </row>
    <row r="49" spans="1:13" ht="27.75" customHeight="1"/>
    <row r="50" spans="1:13">
      <c r="A50" s="1" t="s">
        <v>101</v>
      </c>
    </row>
    <row r="51" spans="1:13" ht="12.75" customHeight="1">
      <c r="A51" s="1"/>
    </row>
    <row r="52" spans="1:13" ht="15" customHeight="1">
      <c r="A52" s="162" t="s">
        <v>70</v>
      </c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</row>
    <row r="53" spans="1:13" ht="60">
      <c r="A53" s="107" t="s">
        <v>5</v>
      </c>
      <c r="B53" s="107"/>
      <c r="C53" s="107"/>
      <c r="D53" s="107"/>
      <c r="E53" s="107"/>
      <c r="F53" s="3" t="s">
        <v>6</v>
      </c>
      <c r="G53" s="3" t="s">
        <v>1</v>
      </c>
      <c r="H53" s="3" t="s">
        <v>138</v>
      </c>
      <c r="I53" s="3" t="s">
        <v>140</v>
      </c>
      <c r="J53" s="3" t="s">
        <v>142</v>
      </c>
      <c r="K53" s="3" t="s">
        <v>137</v>
      </c>
      <c r="L53" s="3" t="s">
        <v>144</v>
      </c>
    </row>
    <row r="54" spans="1:13" ht="15" hidden="1" customHeight="1">
      <c r="A54" s="109"/>
      <c r="B54" s="109"/>
      <c r="C54" s="109"/>
      <c r="D54" s="109"/>
      <c r="E54" s="109"/>
      <c r="F54" s="2"/>
      <c r="G54" s="2"/>
      <c r="H54" s="2"/>
      <c r="I54" s="2"/>
      <c r="J54" s="4"/>
      <c r="K54" s="4"/>
      <c r="L54" s="4"/>
    </row>
    <row r="55" spans="1:13" ht="15" hidden="1" customHeight="1">
      <c r="A55" s="109"/>
      <c r="B55" s="109"/>
      <c r="C55" s="109"/>
      <c r="D55" s="109"/>
      <c r="E55" s="109"/>
      <c r="F55" s="2"/>
      <c r="G55" s="2"/>
      <c r="H55" s="2"/>
      <c r="I55" s="2"/>
      <c r="J55" s="4"/>
      <c r="K55" s="4"/>
      <c r="L55" s="4"/>
    </row>
    <row r="56" spans="1:13">
      <c r="A56" s="163">
        <v>1</v>
      </c>
      <c r="B56" s="164"/>
      <c r="C56" s="164"/>
      <c r="D56" s="164"/>
      <c r="E56" s="165"/>
      <c r="F56" s="2">
        <v>2</v>
      </c>
      <c r="G56" s="2">
        <v>3</v>
      </c>
      <c r="H56" s="2" t="s">
        <v>139</v>
      </c>
      <c r="I56" s="2" t="s">
        <v>141</v>
      </c>
      <c r="J56" s="13">
        <v>6</v>
      </c>
      <c r="K56" s="13" t="s">
        <v>143</v>
      </c>
      <c r="L56" s="13" t="s">
        <v>73</v>
      </c>
    </row>
    <row r="57" spans="1:13">
      <c r="A57" s="140" t="s">
        <v>68</v>
      </c>
      <c r="B57" s="140"/>
      <c r="C57" s="140"/>
      <c r="D57" s="140"/>
      <c r="E57" s="140"/>
      <c r="F57" s="17">
        <v>14909.41</v>
      </c>
      <c r="G57" s="17">
        <v>47.01</v>
      </c>
      <c r="H57" s="17">
        <f>F57*G57*12</f>
        <v>8410696.3692000005</v>
      </c>
      <c r="I57" s="65">
        <f>H57*1.302</f>
        <v>10950726.672698401</v>
      </c>
      <c r="J57" s="19">
        <v>293</v>
      </c>
      <c r="K57" s="17">
        <f>I57/J57</f>
        <v>37374.493763475773</v>
      </c>
      <c r="L57" s="17">
        <f>I57/11277167.39*100</f>
        <v>97.105295097498782</v>
      </c>
    </row>
    <row r="58" spans="1:13">
      <c r="A58" s="109"/>
      <c r="B58" s="109"/>
      <c r="C58" s="109"/>
      <c r="D58" s="109"/>
      <c r="E58" s="109"/>
      <c r="F58" s="17"/>
      <c r="G58" s="17"/>
      <c r="H58" s="17"/>
      <c r="I58" s="19"/>
      <c r="J58" s="18"/>
      <c r="K58" s="12"/>
      <c r="L58" s="12"/>
    </row>
    <row r="59" spans="1:13" ht="15" hidden="1" customHeight="1">
      <c r="A59" s="109"/>
      <c r="B59" s="109"/>
      <c r="C59" s="109"/>
      <c r="D59" s="109"/>
      <c r="E59" s="109"/>
      <c r="F59" s="12"/>
      <c r="G59" s="12"/>
      <c r="H59" s="12"/>
      <c r="I59" s="12"/>
      <c r="J59" s="18"/>
      <c r="K59" s="12"/>
      <c r="L59" s="12"/>
    </row>
    <row r="60" spans="1:13">
      <c r="A60" s="191" t="s">
        <v>145</v>
      </c>
      <c r="B60" s="191"/>
      <c r="C60" s="191"/>
      <c r="D60" s="191"/>
      <c r="E60" s="191"/>
      <c r="F60" s="12"/>
      <c r="G60" s="12"/>
      <c r="H60" s="12"/>
      <c r="I60" s="12"/>
      <c r="J60" s="18"/>
      <c r="K60" s="76">
        <f>K57</f>
        <v>37374.493763475773</v>
      </c>
      <c r="L60" s="17"/>
      <c r="M60" s="28"/>
    </row>
    <row r="61" spans="1:13" ht="48" customHeight="1">
      <c r="A61" s="6"/>
      <c r="B61" s="6"/>
      <c r="C61" s="6"/>
      <c r="D61" s="6"/>
      <c r="E61" s="6"/>
      <c r="F61" s="7"/>
      <c r="G61" s="7"/>
      <c r="H61" s="7"/>
      <c r="I61" s="7"/>
      <c r="J61" s="8"/>
      <c r="K61" s="7"/>
      <c r="L61" s="8"/>
    </row>
    <row r="62" spans="1:13" hidden="1">
      <c r="A62" s="108" t="s">
        <v>17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</row>
    <row r="63" spans="1:13" hidden="1"/>
    <row r="64" spans="1:13" ht="80.25" hidden="1" customHeight="1">
      <c r="A64" s="118" t="s">
        <v>8</v>
      </c>
      <c r="B64" s="118"/>
      <c r="C64" s="118"/>
      <c r="D64" s="118"/>
      <c r="E64" s="118"/>
      <c r="F64" s="3" t="s">
        <v>9</v>
      </c>
      <c r="G64" s="3" t="s">
        <v>10</v>
      </c>
      <c r="H64" s="3" t="s">
        <v>11</v>
      </c>
      <c r="I64" s="3" t="s">
        <v>12</v>
      </c>
      <c r="J64" s="3" t="s">
        <v>13</v>
      </c>
      <c r="K64" s="3" t="s">
        <v>14</v>
      </c>
      <c r="L64" s="3" t="s">
        <v>7</v>
      </c>
    </row>
    <row r="65" spans="1:12" ht="15" hidden="1" customHeight="1">
      <c r="A65" s="188">
        <v>1</v>
      </c>
      <c r="B65" s="189"/>
      <c r="C65" s="189"/>
      <c r="D65" s="189"/>
      <c r="E65" s="190"/>
      <c r="F65" s="3">
        <v>2</v>
      </c>
      <c r="G65" s="3">
        <v>3</v>
      </c>
      <c r="H65" s="3">
        <v>4</v>
      </c>
      <c r="I65" s="3" t="s">
        <v>71</v>
      </c>
      <c r="J65" s="3">
        <v>6</v>
      </c>
      <c r="K65" s="3">
        <v>7</v>
      </c>
      <c r="L65" s="3" t="s">
        <v>72</v>
      </c>
    </row>
    <row r="66" spans="1:12" ht="15" hidden="1" customHeight="1">
      <c r="A66" s="140" t="s">
        <v>94</v>
      </c>
      <c r="B66" s="140"/>
      <c r="C66" s="140"/>
      <c r="D66" s="140"/>
      <c r="E66" s="140"/>
      <c r="F66" s="2" t="s">
        <v>15</v>
      </c>
      <c r="G66" s="3">
        <v>36</v>
      </c>
      <c r="H66" s="2">
        <v>293</v>
      </c>
      <c r="I66" s="14">
        <f>G66/H66</f>
        <v>0.12286689419795221</v>
      </c>
      <c r="J66" s="3">
        <v>20</v>
      </c>
      <c r="K66" s="15">
        <v>7100</v>
      </c>
      <c r="L66" s="16">
        <f>I66*K66</f>
        <v>872.35494880546071</v>
      </c>
    </row>
    <row r="67" spans="1:12" ht="15" hidden="1" customHeight="1">
      <c r="A67" s="140" t="s">
        <v>95</v>
      </c>
      <c r="B67" s="140"/>
      <c r="C67" s="140"/>
      <c r="D67" s="140"/>
      <c r="E67" s="140"/>
      <c r="F67" s="2" t="s">
        <v>15</v>
      </c>
      <c r="G67" s="3">
        <v>1</v>
      </c>
      <c r="H67" s="2">
        <v>293</v>
      </c>
      <c r="I67" s="14">
        <f t="shared" ref="I67:I92" si="0">G67/H67</f>
        <v>3.4129692832764505E-3</v>
      </c>
      <c r="J67" s="3">
        <v>20</v>
      </c>
      <c r="K67" s="15">
        <v>538700</v>
      </c>
      <c r="L67" s="16">
        <f t="shared" ref="L67:L93" si="1">I67*K67</f>
        <v>1838.5665529010239</v>
      </c>
    </row>
    <row r="68" spans="1:12" ht="15" hidden="1" customHeight="1">
      <c r="A68" s="140" t="s">
        <v>96</v>
      </c>
      <c r="B68" s="140"/>
      <c r="C68" s="140"/>
      <c r="D68" s="140"/>
      <c r="E68" s="140"/>
      <c r="F68" s="2" t="s">
        <v>15</v>
      </c>
      <c r="G68" s="3">
        <v>1</v>
      </c>
      <c r="H68" s="2">
        <v>293</v>
      </c>
      <c r="I68" s="14">
        <f t="shared" si="0"/>
        <v>3.4129692832764505E-3</v>
      </c>
      <c r="J68" s="3">
        <v>20</v>
      </c>
      <c r="K68" s="15">
        <v>380000</v>
      </c>
      <c r="L68" s="16">
        <f t="shared" si="1"/>
        <v>1296.9283276450512</v>
      </c>
    </row>
    <row r="69" spans="1:12" ht="12.75" hidden="1" customHeight="1">
      <c r="A69" s="140" t="s">
        <v>108</v>
      </c>
      <c r="B69" s="140"/>
      <c r="C69" s="140"/>
      <c r="D69" s="140"/>
      <c r="E69" s="140"/>
      <c r="F69" s="2" t="s">
        <v>15</v>
      </c>
      <c r="G69" s="3">
        <v>4</v>
      </c>
      <c r="H69" s="2">
        <v>293</v>
      </c>
      <c r="I69" s="14">
        <f t="shared" si="0"/>
        <v>1.3651877133105802E-2</v>
      </c>
      <c r="J69" s="3">
        <v>10</v>
      </c>
      <c r="K69" s="15">
        <v>12845</v>
      </c>
      <c r="L69" s="16">
        <f t="shared" si="1"/>
        <v>175.35836177474403</v>
      </c>
    </row>
    <row r="70" spans="1:12" ht="15" hidden="1" customHeight="1">
      <c r="A70" s="140" t="s">
        <v>109</v>
      </c>
      <c r="B70" s="140"/>
      <c r="C70" s="140"/>
      <c r="D70" s="140"/>
      <c r="E70" s="140"/>
      <c r="F70" s="2" t="s">
        <v>15</v>
      </c>
      <c r="G70" s="3">
        <v>35</v>
      </c>
      <c r="H70" s="2">
        <v>293</v>
      </c>
      <c r="I70" s="14">
        <f t="shared" si="0"/>
        <v>0.11945392491467577</v>
      </c>
      <c r="J70" s="3">
        <v>10</v>
      </c>
      <c r="K70" s="15">
        <v>19043</v>
      </c>
      <c r="L70" s="16">
        <f t="shared" si="1"/>
        <v>2274.7610921501705</v>
      </c>
    </row>
    <row r="71" spans="1:12" ht="15" hidden="1" customHeight="1">
      <c r="A71" s="181" t="s">
        <v>110</v>
      </c>
      <c r="B71" s="182"/>
      <c r="C71" s="182"/>
      <c r="D71" s="182"/>
      <c r="E71" s="183"/>
      <c r="F71" s="2" t="s">
        <v>15</v>
      </c>
      <c r="G71" s="3">
        <v>14</v>
      </c>
      <c r="H71" s="2">
        <v>293</v>
      </c>
      <c r="I71" s="14">
        <f t="shared" si="0"/>
        <v>4.778156996587031E-2</v>
      </c>
      <c r="J71" s="3">
        <v>10</v>
      </c>
      <c r="K71" s="15">
        <v>16653</v>
      </c>
      <c r="L71" s="16">
        <f t="shared" si="1"/>
        <v>795.70648464163833</v>
      </c>
    </row>
    <row r="72" spans="1:12" ht="15" hidden="1" customHeight="1">
      <c r="A72" s="181" t="s">
        <v>111</v>
      </c>
      <c r="B72" s="182"/>
      <c r="C72" s="182"/>
      <c r="D72" s="182"/>
      <c r="E72" s="183"/>
      <c r="F72" s="2" t="s">
        <v>15</v>
      </c>
      <c r="G72" s="3">
        <v>13</v>
      </c>
      <c r="H72" s="2">
        <v>293</v>
      </c>
      <c r="I72" s="14">
        <f t="shared" si="0"/>
        <v>4.4368600682593858E-2</v>
      </c>
      <c r="J72" s="3">
        <v>20</v>
      </c>
      <c r="K72" s="15">
        <v>6390</v>
      </c>
      <c r="L72" s="16">
        <f t="shared" si="1"/>
        <v>283.51535836177476</v>
      </c>
    </row>
    <row r="73" spans="1:12" ht="15" hidden="1" customHeight="1">
      <c r="A73" s="181" t="s">
        <v>112</v>
      </c>
      <c r="B73" s="182"/>
      <c r="C73" s="182"/>
      <c r="D73" s="182"/>
      <c r="E73" s="183"/>
      <c r="F73" s="2" t="s">
        <v>15</v>
      </c>
      <c r="G73" s="3">
        <v>10</v>
      </c>
      <c r="H73" s="2">
        <v>293</v>
      </c>
      <c r="I73" s="14">
        <f t="shared" si="0"/>
        <v>3.4129692832764506E-2</v>
      </c>
      <c r="J73" s="3">
        <v>20</v>
      </c>
      <c r="K73" s="15">
        <v>9798</v>
      </c>
      <c r="L73" s="16">
        <f t="shared" si="1"/>
        <v>334.40273037542664</v>
      </c>
    </row>
    <row r="74" spans="1:12" ht="15" hidden="1" customHeight="1">
      <c r="A74" s="181" t="s">
        <v>113</v>
      </c>
      <c r="B74" s="182"/>
      <c r="C74" s="182"/>
      <c r="D74" s="182"/>
      <c r="E74" s="183"/>
      <c r="F74" s="2" t="s">
        <v>15</v>
      </c>
      <c r="G74" s="3">
        <v>1</v>
      </c>
      <c r="H74" s="2">
        <v>293</v>
      </c>
      <c r="I74" s="14">
        <f t="shared" si="0"/>
        <v>3.4129692832764505E-3</v>
      </c>
      <c r="J74" s="3">
        <v>10</v>
      </c>
      <c r="K74" s="15">
        <v>12640</v>
      </c>
      <c r="L74" s="16">
        <f t="shared" si="1"/>
        <v>43.139931740614337</v>
      </c>
    </row>
    <row r="75" spans="1:12" ht="15" hidden="1" customHeight="1">
      <c r="A75" s="21" t="s">
        <v>121</v>
      </c>
      <c r="B75" s="22"/>
      <c r="C75" s="22"/>
      <c r="D75" s="22"/>
      <c r="E75" s="23"/>
      <c r="F75" s="2" t="s">
        <v>15</v>
      </c>
      <c r="G75" s="3">
        <v>1</v>
      </c>
      <c r="H75" s="2">
        <v>293</v>
      </c>
      <c r="I75" s="14">
        <f t="shared" si="0"/>
        <v>3.4129692832764505E-3</v>
      </c>
      <c r="J75" s="3">
        <v>7</v>
      </c>
      <c r="K75" s="15">
        <v>10000</v>
      </c>
      <c r="L75" s="16">
        <f t="shared" si="1"/>
        <v>34.129692832764505</v>
      </c>
    </row>
    <row r="76" spans="1:12" ht="15" hidden="1" customHeight="1">
      <c r="A76" s="21" t="s">
        <v>122</v>
      </c>
      <c r="B76" s="22"/>
      <c r="C76" s="22"/>
      <c r="D76" s="22"/>
      <c r="E76" s="23"/>
      <c r="F76" s="2" t="s">
        <v>15</v>
      </c>
      <c r="G76" s="3">
        <v>2</v>
      </c>
      <c r="H76" s="2">
        <v>293</v>
      </c>
      <c r="I76" s="14">
        <f t="shared" si="0"/>
        <v>6.8259385665529011E-3</v>
      </c>
      <c r="J76" s="3">
        <v>15</v>
      </c>
      <c r="K76" s="15">
        <v>39200</v>
      </c>
      <c r="L76" s="16">
        <f t="shared" si="1"/>
        <v>267.57679180887374</v>
      </c>
    </row>
    <row r="77" spans="1:12" ht="15" hidden="1" customHeight="1">
      <c r="A77" s="21" t="s">
        <v>123</v>
      </c>
      <c r="B77" s="22"/>
      <c r="C77" s="22"/>
      <c r="D77" s="22"/>
      <c r="E77" s="23"/>
      <c r="F77" s="2" t="s">
        <v>15</v>
      </c>
      <c r="G77" s="3">
        <v>1</v>
      </c>
      <c r="H77" s="2">
        <v>293</v>
      </c>
      <c r="I77" s="14">
        <f t="shared" si="0"/>
        <v>3.4129692832764505E-3</v>
      </c>
      <c r="J77" s="3">
        <v>7</v>
      </c>
      <c r="K77" s="15">
        <v>19760</v>
      </c>
      <c r="L77" s="16">
        <f t="shared" si="1"/>
        <v>67.440273037542667</v>
      </c>
    </row>
    <row r="78" spans="1:12" ht="15" hidden="1" customHeight="1">
      <c r="A78" s="21" t="s">
        <v>124</v>
      </c>
      <c r="B78" s="22"/>
      <c r="C78" s="22"/>
      <c r="D78" s="22"/>
      <c r="E78" s="23"/>
      <c r="F78" s="2" t="s">
        <v>15</v>
      </c>
      <c r="G78" s="3">
        <v>1</v>
      </c>
      <c r="H78" s="2">
        <v>293</v>
      </c>
      <c r="I78" s="14">
        <f t="shared" si="0"/>
        <v>3.4129692832764505E-3</v>
      </c>
      <c r="J78" s="3">
        <v>15</v>
      </c>
      <c r="K78" s="15">
        <v>9520</v>
      </c>
      <c r="L78" s="16">
        <f t="shared" si="1"/>
        <v>32.491467576791813</v>
      </c>
    </row>
    <row r="79" spans="1:12" ht="15" hidden="1" customHeight="1">
      <c r="A79" s="21" t="s">
        <v>125</v>
      </c>
      <c r="B79" s="22"/>
      <c r="C79" s="22"/>
      <c r="D79" s="22"/>
      <c r="E79" s="23"/>
      <c r="F79" s="2" t="s">
        <v>15</v>
      </c>
      <c r="G79" s="3">
        <v>1</v>
      </c>
      <c r="H79" s="2">
        <v>293</v>
      </c>
      <c r="I79" s="14">
        <f t="shared" si="0"/>
        <v>3.4129692832764505E-3</v>
      </c>
      <c r="J79" s="3">
        <v>15</v>
      </c>
      <c r="K79" s="15">
        <v>18060</v>
      </c>
      <c r="L79" s="16">
        <f t="shared" si="1"/>
        <v>61.638225255972699</v>
      </c>
    </row>
    <row r="80" spans="1:12" ht="15" hidden="1" customHeight="1">
      <c r="A80" s="21" t="s">
        <v>126</v>
      </c>
      <c r="B80" s="22"/>
      <c r="C80" s="22"/>
      <c r="D80" s="22"/>
      <c r="E80" s="23"/>
      <c r="F80" s="2" t="s">
        <v>15</v>
      </c>
      <c r="G80" s="3">
        <v>2</v>
      </c>
      <c r="H80" s="2">
        <v>293</v>
      </c>
      <c r="I80" s="14">
        <f t="shared" si="0"/>
        <v>6.8259385665529011E-3</v>
      </c>
      <c r="J80" s="3">
        <v>7</v>
      </c>
      <c r="K80" s="15">
        <v>8658</v>
      </c>
      <c r="L80" s="16">
        <f t="shared" si="1"/>
        <v>59.098976109215016</v>
      </c>
    </row>
    <row r="81" spans="1:12" ht="15" hidden="1" customHeight="1">
      <c r="A81" s="21" t="s">
        <v>127</v>
      </c>
      <c r="B81" s="22"/>
      <c r="C81" s="22"/>
      <c r="D81" s="22"/>
      <c r="E81" s="23"/>
      <c r="F81" s="2" t="s">
        <v>15</v>
      </c>
      <c r="G81" s="3">
        <v>1</v>
      </c>
      <c r="H81" s="2">
        <v>293</v>
      </c>
      <c r="I81" s="14">
        <f t="shared" si="0"/>
        <v>3.4129692832764505E-3</v>
      </c>
      <c r="J81" s="3">
        <v>7</v>
      </c>
      <c r="K81" s="15">
        <v>16788.3</v>
      </c>
      <c r="L81" s="16">
        <f t="shared" si="1"/>
        <v>57.297952218430034</v>
      </c>
    </row>
    <row r="82" spans="1:12" ht="15" hidden="1" customHeight="1">
      <c r="A82" s="181" t="s">
        <v>114</v>
      </c>
      <c r="B82" s="182"/>
      <c r="C82" s="182"/>
      <c r="D82" s="182"/>
      <c r="E82" s="183"/>
      <c r="F82" s="2" t="s">
        <v>15</v>
      </c>
      <c r="G82" s="3">
        <v>1</v>
      </c>
      <c r="H82" s="2">
        <v>293</v>
      </c>
      <c r="I82" s="14">
        <f t="shared" si="0"/>
        <v>3.4129692832764505E-3</v>
      </c>
      <c r="J82" s="3">
        <v>10</v>
      </c>
      <c r="K82" s="15">
        <v>18900</v>
      </c>
      <c r="L82" s="16">
        <f t="shared" si="1"/>
        <v>64.50511945392492</v>
      </c>
    </row>
    <row r="83" spans="1:12" hidden="1">
      <c r="A83" s="184" t="s">
        <v>115</v>
      </c>
      <c r="B83" s="185"/>
      <c r="C83" s="185"/>
      <c r="D83" s="185"/>
      <c r="E83" s="186"/>
      <c r="F83" s="2" t="s">
        <v>15</v>
      </c>
      <c r="G83" s="2">
        <v>2</v>
      </c>
      <c r="H83" s="2">
        <v>293</v>
      </c>
      <c r="I83" s="14">
        <f t="shared" si="0"/>
        <v>6.8259385665529011E-3</v>
      </c>
      <c r="J83" s="2">
        <v>10</v>
      </c>
      <c r="K83" s="12">
        <v>45303</v>
      </c>
      <c r="L83" s="16">
        <f t="shared" si="1"/>
        <v>309.23549488054607</v>
      </c>
    </row>
    <row r="84" spans="1:12" hidden="1">
      <c r="A84" s="184" t="s">
        <v>116</v>
      </c>
      <c r="B84" s="185"/>
      <c r="C84" s="185"/>
      <c r="D84" s="185"/>
      <c r="E84" s="186"/>
      <c r="F84" s="2" t="s">
        <v>15</v>
      </c>
      <c r="G84" s="2">
        <v>2</v>
      </c>
      <c r="H84" s="2">
        <v>293</v>
      </c>
      <c r="I84" s="14">
        <f t="shared" si="0"/>
        <v>6.8259385665529011E-3</v>
      </c>
      <c r="J84" s="2">
        <v>10</v>
      </c>
      <c r="K84" s="12">
        <v>21934</v>
      </c>
      <c r="L84" s="16">
        <f t="shared" si="1"/>
        <v>149.72013651877134</v>
      </c>
    </row>
    <row r="85" spans="1:12" hidden="1">
      <c r="A85" s="184" t="s">
        <v>117</v>
      </c>
      <c r="B85" s="185"/>
      <c r="C85" s="185"/>
      <c r="D85" s="185"/>
      <c r="E85" s="186"/>
      <c r="F85" s="2" t="s">
        <v>15</v>
      </c>
      <c r="G85" s="2">
        <v>1</v>
      </c>
      <c r="H85" s="2">
        <v>293</v>
      </c>
      <c r="I85" s="14">
        <f t="shared" si="0"/>
        <v>3.4129692832764505E-3</v>
      </c>
      <c r="J85" s="2">
        <v>10</v>
      </c>
      <c r="K85" s="12">
        <v>19000</v>
      </c>
      <c r="L85" s="16">
        <f t="shared" si="1"/>
        <v>64.846416382252556</v>
      </c>
    </row>
    <row r="86" spans="1:12" hidden="1">
      <c r="A86" s="184" t="s">
        <v>118</v>
      </c>
      <c r="B86" s="185"/>
      <c r="C86" s="185"/>
      <c r="D86" s="185"/>
      <c r="E86" s="186"/>
      <c r="F86" s="2" t="s">
        <v>15</v>
      </c>
      <c r="G86" s="2">
        <v>1</v>
      </c>
      <c r="H86" s="2">
        <v>293</v>
      </c>
      <c r="I86" s="14">
        <f t="shared" si="0"/>
        <v>3.4129692832764505E-3</v>
      </c>
      <c r="J86" s="2">
        <v>10</v>
      </c>
      <c r="K86" s="12">
        <v>9601.2000000000007</v>
      </c>
      <c r="L86" s="16">
        <f t="shared" si="1"/>
        <v>32.768600682593856</v>
      </c>
    </row>
    <row r="87" spans="1:12" hidden="1">
      <c r="A87" s="184" t="s">
        <v>119</v>
      </c>
      <c r="B87" s="185"/>
      <c r="C87" s="185"/>
      <c r="D87" s="185"/>
      <c r="E87" s="186"/>
      <c r="F87" s="2" t="s">
        <v>15</v>
      </c>
      <c r="G87" s="2">
        <v>6</v>
      </c>
      <c r="H87" s="2">
        <v>293</v>
      </c>
      <c r="I87" s="14">
        <f t="shared" si="0"/>
        <v>2.0477815699658702E-2</v>
      </c>
      <c r="J87" s="2">
        <v>20</v>
      </c>
      <c r="K87" s="12">
        <v>3553</v>
      </c>
      <c r="L87" s="16">
        <f t="shared" si="1"/>
        <v>72.757679180887365</v>
      </c>
    </row>
    <row r="88" spans="1:12" hidden="1">
      <c r="A88" s="184" t="s">
        <v>120</v>
      </c>
      <c r="B88" s="185"/>
      <c r="C88" s="185"/>
      <c r="D88" s="185"/>
      <c r="E88" s="186"/>
      <c r="F88" s="2" t="s">
        <v>15</v>
      </c>
      <c r="G88" s="2">
        <v>1</v>
      </c>
      <c r="H88" s="2">
        <v>293</v>
      </c>
      <c r="I88" s="14">
        <f t="shared" si="0"/>
        <v>3.4129692832764505E-3</v>
      </c>
      <c r="J88" s="2">
        <v>7</v>
      </c>
      <c r="K88" s="12">
        <v>12636</v>
      </c>
      <c r="L88" s="16">
        <f t="shared" si="1"/>
        <v>43.12627986348123</v>
      </c>
    </row>
    <row r="89" spans="1:12" hidden="1">
      <c r="A89" s="24" t="s">
        <v>130</v>
      </c>
      <c r="B89" s="25"/>
      <c r="C89" s="25"/>
      <c r="D89" s="25"/>
      <c r="E89" s="26"/>
      <c r="F89" s="2" t="s">
        <v>15</v>
      </c>
      <c r="G89" s="2">
        <v>3</v>
      </c>
      <c r="H89" s="2">
        <v>293</v>
      </c>
      <c r="I89" s="14">
        <f t="shared" si="0"/>
        <v>1.0238907849829351E-2</v>
      </c>
      <c r="J89" s="2">
        <v>3</v>
      </c>
      <c r="K89" s="12">
        <v>23000</v>
      </c>
      <c r="L89" s="16">
        <f t="shared" si="1"/>
        <v>235.49488054607508</v>
      </c>
    </row>
    <row r="90" spans="1:12" hidden="1">
      <c r="A90" s="24" t="s">
        <v>131</v>
      </c>
      <c r="B90" s="25"/>
      <c r="C90" s="25"/>
      <c r="D90" s="25"/>
      <c r="E90" s="26"/>
      <c r="F90" s="2" t="s">
        <v>15</v>
      </c>
      <c r="G90" s="2">
        <v>2</v>
      </c>
      <c r="H90" s="2">
        <v>293</v>
      </c>
      <c r="I90" s="14">
        <f t="shared" si="0"/>
        <v>6.8259385665529011E-3</v>
      </c>
      <c r="J90" s="2">
        <v>3</v>
      </c>
      <c r="K90" s="12">
        <v>28162.26</v>
      </c>
      <c r="L90" s="16">
        <f t="shared" si="1"/>
        <v>192.23385665529008</v>
      </c>
    </row>
    <row r="91" spans="1:12" hidden="1">
      <c r="A91" s="184" t="s">
        <v>128</v>
      </c>
      <c r="B91" s="185"/>
      <c r="C91" s="185"/>
      <c r="D91" s="185"/>
      <c r="E91" s="186"/>
      <c r="F91" s="2" t="s">
        <v>15</v>
      </c>
      <c r="G91" s="2">
        <v>2</v>
      </c>
      <c r="H91" s="2">
        <v>293</v>
      </c>
      <c r="I91" s="14">
        <f t="shared" si="0"/>
        <v>6.8259385665529011E-3</v>
      </c>
      <c r="J91" s="2">
        <v>10</v>
      </c>
      <c r="K91" s="12">
        <v>10360</v>
      </c>
      <c r="L91" s="16">
        <f t="shared" si="1"/>
        <v>70.716723549488052</v>
      </c>
    </row>
    <row r="92" spans="1:12" hidden="1">
      <c r="A92" s="184" t="s">
        <v>129</v>
      </c>
      <c r="B92" s="185"/>
      <c r="C92" s="185"/>
      <c r="D92" s="185"/>
      <c r="E92" s="186"/>
      <c r="F92" s="2" t="s">
        <v>15</v>
      </c>
      <c r="G92" s="2">
        <v>1</v>
      </c>
      <c r="H92" s="2">
        <v>293</v>
      </c>
      <c r="I92" s="14">
        <f t="shared" si="0"/>
        <v>3.4129692832764505E-3</v>
      </c>
      <c r="J92" s="2">
        <v>20</v>
      </c>
      <c r="K92" s="12">
        <v>21090</v>
      </c>
      <c r="L92" s="16">
        <f t="shared" si="1"/>
        <v>71.979522184300336</v>
      </c>
    </row>
    <row r="93" spans="1:12" hidden="1">
      <c r="A93" s="187" t="s">
        <v>65</v>
      </c>
      <c r="B93" s="187"/>
      <c r="C93" s="187"/>
      <c r="D93" s="187"/>
      <c r="E93" s="187"/>
      <c r="F93" s="2"/>
      <c r="G93" s="2"/>
      <c r="H93" s="2"/>
      <c r="I93" s="5"/>
      <c r="J93" s="2"/>
      <c r="K93" s="12"/>
      <c r="L93" s="4">
        <f t="shared" si="1"/>
        <v>0</v>
      </c>
    </row>
    <row r="94" spans="1:12" hidden="1">
      <c r="A94" s="172" t="s">
        <v>16</v>
      </c>
      <c r="B94" s="173"/>
      <c r="C94" s="173"/>
      <c r="D94" s="173"/>
      <c r="E94" s="173"/>
      <c r="F94" s="173"/>
      <c r="G94" s="173"/>
      <c r="H94" s="173"/>
      <c r="I94" s="173"/>
      <c r="J94" s="173"/>
      <c r="K94" s="174"/>
      <c r="L94" s="17">
        <f>SUM(L66:L93)</f>
        <v>9801.7918771331042</v>
      </c>
    </row>
    <row r="95" spans="1:12" ht="39.75" hidden="1" customHeight="1"/>
    <row r="96" spans="1:12">
      <c r="A96" s="144" t="s">
        <v>18</v>
      </c>
      <c r="B96" s="144"/>
      <c r="C96" s="144"/>
      <c r="D96" s="144"/>
      <c r="E96" s="144"/>
      <c r="F96" s="144"/>
      <c r="G96" s="144"/>
      <c r="H96" s="144"/>
      <c r="I96" s="144"/>
      <c r="J96" s="144"/>
      <c r="K96" s="144"/>
      <c r="L96" s="144"/>
    </row>
    <row r="97" spans="1:1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</row>
    <row r="98" spans="1:12" ht="30.75" hidden="1" customHeight="1">
      <c r="A98" s="134"/>
      <c r="B98" s="134"/>
      <c r="C98" s="134"/>
      <c r="D98" s="134"/>
      <c r="E98" s="134"/>
      <c r="F98" s="134"/>
      <c r="G98" s="134"/>
      <c r="H98" s="134"/>
      <c r="I98" s="134"/>
      <c r="J98" s="134"/>
      <c r="K98" s="134"/>
      <c r="L98" s="32"/>
    </row>
    <row r="99" spans="1:12" ht="15" hidden="1" customHeight="1"/>
    <row r="100" spans="1:12" ht="73.5" customHeight="1">
      <c r="A100" s="107" t="s">
        <v>19</v>
      </c>
      <c r="B100" s="107"/>
      <c r="C100" s="107"/>
      <c r="D100" s="107"/>
      <c r="E100" s="107"/>
      <c r="F100" s="3" t="s">
        <v>9</v>
      </c>
      <c r="G100" s="33" t="s">
        <v>166</v>
      </c>
      <c r="H100" s="3" t="s">
        <v>132</v>
      </c>
      <c r="I100" s="3" t="s">
        <v>146</v>
      </c>
      <c r="J100" s="27" t="s">
        <v>142</v>
      </c>
      <c r="K100" s="27" t="s">
        <v>137</v>
      </c>
    </row>
    <row r="101" spans="1:12" ht="18.75" customHeight="1">
      <c r="A101" s="131">
        <v>1</v>
      </c>
      <c r="B101" s="132"/>
      <c r="C101" s="132"/>
      <c r="D101" s="132"/>
      <c r="E101" s="133"/>
      <c r="F101" s="3">
        <v>2</v>
      </c>
      <c r="G101" s="3">
        <v>3</v>
      </c>
      <c r="H101" s="27">
        <v>4</v>
      </c>
      <c r="I101" s="27">
        <v>5</v>
      </c>
      <c r="J101" s="78">
        <v>6</v>
      </c>
      <c r="K101" s="78" t="s">
        <v>143</v>
      </c>
      <c r="L101" s="57"/>
    </row>
    <row r="102" spans="1:12">
      <c r="A102" s="126" t="s">
        <v>25</v>
      </c>
      <c r="B102" s="126"/>
      <c r="C102" s="126"/>
      <c r="D102" s="126"/>
      <c r="E102" s="126"/>
      <c r="F102" s="12" t="s">
        <v>28</v>
      </c>
      <c r="G102" s="72">
        <v>24353.4</v>
      </c>
      <c r="H102" s="12">
        <v>5.36</v>
      </c>
      <c r="I102" s="12">
        <v>130534.2</v>
      </c>
      <c r="J102" s="19">
        <v>293</v>
      </c>
      <c r="K102" s="17">
        <f>I102/J102</f>
        <v>445.50921501706483</v>
      </c>
      <c r="L102" s="7"/>
    </row>
    <row r="103" spans="1:12">
      <c r="A103" s="126" t="s">
        <v>26</v>
      </c>
      <c r="B103" s="126"/>
      <c r="C103" s="126"/>
      <c r="D103" s="126"/>
      <c r="E103" s="126"/>
      <c r="F103" s="12" t="s">
        <v>29</v>
      </c>
      <c r="G103" s="72">
        <v>394.43</v>
      </c>
      <c r="H103" s="12">
        <v>1448.65</v>
      </c>
      <c r="I103" s="12">
        <v>571392</v>
      </c>
      <c r="J103" s="19">
        <v>293</v>
      </c>
      <c r="K103" s="17">
        <f>I103/J103</f>
        <v>1950.1433447098975</v>
      </c>
    </row>
    <row r="104" spans="1:12">
      <c r="A104" s="126" t="s">
        <v>147</v>
      </c>
      <c r="B104" s="126"/>
      <c r="C104" s="126"/>
      <c r="D104" s="126"/>
      <c r="E104" s="126"/>
      <c r="F104" s="12" t="s">
        <v>30</v>
      </c>
      <c r="G104" s="73">
        <v>618.55999999999995</v>
      </c>
      <c r="H104" s="12">
        <v>28.71</v>
      </c>
      <c r="I104" s="12">
        <v>17758.8</v>
      </c>
      <c r="J104" s="19">
        <v>293</v>
      </c>
      <c r="K104" s="17">
        <f>I104/J104</f>
        <v>60.610238907849826</v>
      </c>
    </row>
    <row r="105" spans="1:12" ht="15.75" thickBot="1">
      <c r="A105" s="152" t="s">
        <v>27</v>
      </c>
      <c r="B105" s="152"/>
      <c r="C105" s="152"/>
      <c r="D105" s="152"/>
      <c r="E105" s="152"/>
      <c r="F105" s="61" t="s">
        <v>30</v>
      </c>
      <c r="G105" s="74">
        <v>607.16999999999996</v>
      </c>
      <c r="H105" s="61">
        <v>40.76</v>
      </c>
      <c r="I105" s="61">
        <v>24748.2</v>
      </c>
      <c r="J105" s="19">
        <v>293</v>
      </c>
      <c r="K105" s="17">
        <f>I105/J105</f>
        <v>84.464846416382258</v>
      </c>
    </row>
    <row r="106" spans="1:12" ht="15.75" thickBot="1">
      <c r="A106" s="178" t="s">
        <v>31</v>
      </c>
      <c r="B106" s="179"/>
      <c r="C106" s="179"/>
      <c r="D106" s="179"/>
      <c r="E106" s="180"/>
      <c r="F106" s="50"/>
      <c r="G106" s="50"/>
      <c r="H106" s="50"/>
      <c r="I106" s="66">
        <f>SUM(I102:I105)</f>
        <v>744433.2</v>
      </c>
      <c r="J106" s="2"/>
      <c r="K106" s="79">
        <f>SUM(K102:K105)</f>
        <v>2540.7276450511945</v>
      </c>
    </row>
    <row r="107" spans="1:12" ht="31.5" customHeight="1"/>
    <row r="108" spans="1:12">
      <c r="A108" s="144" t="s">
        <v>32</v>
      </c>
      <c r="B108" s="144"/>
      <c r="C108" s="144"/>
      <c r="D108" s="144"/>
      <c r="E108" s="144"/>
      <c r="F108" s="144"/>
      <c r="G108" s="144"/>
      <c r="H108" s="144"/>
      <c r="I108" s="144"/>
      <c r="J108" s="144"/>
      <c r="K108" s="144"/>
      <c r="L108" s="144"/>
    </row>
    <row r="110" spans="1:12" s="28" customFormat="1" ht="45">
      <c r="A110" s="153" t="s">
        <v>36</v>
      </c>
      <c r="B110" s="153"/>
      <c r="C110" s="153"/>
      <c r="D110" s="153"/>
      <c r="E110" s="153"/>
      <c r="F110" s="27" t="s">
        <v>9</v>
      </c>
      <c r="G110" s="27" t="s">
        <v>20</v>
      </c>
      <c r="H110" s="62" t="s">
        <v>150</v>
      </c>
      <c r="I110" s="3" t="s">
        <v>146</v>
      </c>
      <c r="J110" s="27" t="s">
        <v>142</v>
      </c>
      <c r="K110" s="27" t="s">
        <v>137</v>
      </c>
      <c r="L110"/>
    </row>
    <row r="111" spans="1:12">
      <c r="A111" s="140" t="s">
        <v>33</v>
      </c>
      <c r="B111" s="140"/>
      <c r="C111" s="140"/>
      <c r="D111" s="140"/>
      <c r="E111" s="140"/>
      <c r="F111" s="20" t="s">
        <v>35</v>
      </c>
      <c r="G111" s="20">
        <v>1</v>
      </c>
      <c r="H111" s="55">
        <v>956.25</v>
      </c>
      <c r="I111" s="17">
        <v>10327.5</v>
      </c>
      <c r="J111" s="78">
        <v>293</v>
      </c>
      <c r="K111" s="80">
        <f>I111/J111</f>
        <v>35.24744027303754</v>
      </c>
      <c r="L111" s="7"/>
    </row>
    <row r="112" spans="1:12" ht="15" customHeight="1">
      <c r="A112" s="104" t="s">
        <v>158</v>
      </c>
      <c r="B112" s="105"/>
      <c r="C112" s="105"/>
      <c r="D112" s="105"/>
      <c r="E112" s="106"/>
      <c r="F112" s="20" t="s">
        <v>35</v>
      </c>
      <c r="G112" s="20">
        <v>1</v>
      </c>
      <c r="H112" s="55">
        <v>186</v>
      </c>
      <c r="I112" s="60">
        <v>669.6</v>
      </c>
      <c r="J112" s="78">
        <v>293</v>
      </c>
      <c r="K112" s="80">
        <f>I112/J112</f>
        <v>2.2853242320819112</v>
      </c>
      <c r="L112" s="59"/>
    </row>
    <row r="113" spans="1:13" ht="15" hidden="1" customHeight="1">
      <c r="A113" s="140"/>
      <c r="B113" s="140"/>
      <c r="C113" s="140"/>
      <c r="D113" s="140"/>
      <c r="E113" s="140"/>
      <c r="F113" s="20"/>
      <c r="G113" s="20"/>
      <c r="H113" s="63"/>
      <c r="I113" s="35"/>
      <c r="J113" s="78">
        <v>293</v>
      </c>
      <c r="K113" s="80">
        <f t="shared" ref="K113:K115" si="2">I113/J113</f>
        <v>0</v>
      </c>
      <c r="L113" s="59"/>
    </row>
    <row r="114" spans="1:13">
      <c r="A114" s="140" t="s">
        <v>34</v>
      </c>
      <c r="B114" s="140"/>
      <c r="C114" s="140"/>
      <c r="D114" s="140"/>
      <c r="E114" s="140"/>
      <c r="F114" s="20" t="s">
        <v>35</v>
      </c>
      <c r="G114" s="20">
        <v>1</v>
      </c>
      <c r="H114" s="55">
        <v>1141</v>
      </c>
      <c r="I114" s="17">
        <v>12322.8</v>
      </c>
      <c r="J114" s="78">
        <v>293</v>
      </c>
      <c r="K114" s="80">
        <f>I114/J114</f>
        <v>42.057337883959043</v>
      </c>
      <c r="L114" s="7"/>
    </row>
    <row r="115" spans="1:13">
      <c r="A115" s="154" t="s">
        <v>98</v>
      </c>
      <c r="B115" s="155"/>
      <c r="C115" s="155"/>
      <c r="D115" s="155"/>
      <c r="E115" s="156"/>
      <c r="F115" s="20" t="s">
        <v>35</v>
      </c>
      <c r="G115" s="20">
        <v>1</v>
      </c>
      <c r="H115" s="55">
        <v>2100</v>
      </c>
      <c r="I115" s="17">
        <v>22680</v>
      </c>
      <c r="J115" s="78">
        <v>293</v>
      </c>
      <c r="K115" s="80">
        <f t="shared" si="2"/>
        <v>77.406143344709903</v>
      </c>
    </row>
    <row r="116" spans="1:13" ht="19.5" customHeight="1" thickBot="1">
      <c r="A116" s="104" t="s">
        <v>97</v>
      </c>
      <c r="B116" s="105"/>
      <c r="C116" s="105"/>
      <c r="D116" s="105"/>
      <c r="E116" s="106"/>
      <c r="F116" s="20" t="s">
        <v>35</v>
      </c>
      <c r="G116" s="20">
        <v>1</v>
      </c>
      <c r="H116" s="55">
        <v>2282</v>
      </c>
      <c r="I116" s="60">
        <v>24645.599999999999</v>
      </c>
      <c r="J116" s="78">
        <v>293</v>
      </c>
      <c r="K116" s="81">
        <f>I116/J116</f>
        <v>84.114675767918087</v>
      </c>
    </row>
    <row r="117" spans="1:13" ht="15.75" thickBot="1">
      <c r="A117" s="45" t="s">
        <v>156</v>
      </c>
      <c r="B117" s="46"/>
      <c r="C117" s="46"/>
      <c r="D117" s="46"/>
      <c r="E117" s="46"/>
      <c r="F117" s="46"/>
      <c r="G117" s="46"/>
      <c r="H117" s="46"/>
      <c r="I117" s="77">
        <f>SUM(I111:I116)</f>
        <v>70645.5</v>
      </c>
      <c r="K117" s="82">
        <f>SUM(K111:K116)</f>
        <v>241.11092150170646</v>
      </c>
    </row>
    <row r="118" spans="1:13" ht="28.5" customHeigh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</row>
    <row r="119" spans="1:13">
      <c r="A119" s="144" t="s">
        <v>148</v>
      </c>
      <c r="B119" s="144"/>
      <c r="C119" s="144"/>
      <c r="D119" s="144"/>
      <c r="E119" s="144"/>
      <c r="F119" s="144"/>
      <c r="G119" s="144"/>
      <c r="H119" s="144"/>
      <c r="I119" s="144"/>
      <c r="J119" s="144"/>
      <c r="K119" s="144"/>
      <c r="L119" s="144"/>
    </row>
    <row r="121" spans="1:13" ht="60">
      <c r="A121" s="107" t="s">
        <v>36</v>
      </c>
      <c r="B121" s="107"/>
      <c r="C121" s="107"/>
      <c r="D121" s="107"/>
      <c r="E121" s="107"/>
      <c r="F121" s="3" t="s">
        <v>170</v>
      </c>
      <c r="G121" s="3" t="s">
        <v>24</v>
      </c>
      <c r="H121" s="3" t="s">
        <v>146</v>
      </c>
      <c r="I121" s="27" t="s">
        <v>142</v>
      </c>
      <c r="J121" s="27" t="s">
        <v>137</v>
      </c>
    </row>
    <row r="122" spans="1:13" ht="15.75" thickBot="1">
      <c r="A122" s="140" t="s">
        <v>149</v>
      </c>
      <c r="B122" s="140"/>
      <c r="C122" s="140"/>
      <c r="D122" s="140"/>
      <c r="E122" s="140"/>
      <c r="F122" s="27">
        <v>21</v>
      </c>
      <c r="G122" s="20">
        <v>8086.78</v>
      </c>
      <c r="H122" s="20">
        <v>87337.17</v>
      </c>
      <c r="I122" s="78">
        <v>293</v>
      </c>
      <c r="J122" s="83">
        <f>H122/I122</f>
        <v>298.07907849829348</v>
      </c>
    </row>
    <row r="123" spans="1:13" ht="15.75" thickBot="1">
      <c r="A123" s="141" t="s">
        <v>155</v>
      </c>
      <c r="B123" s="142"/>
      <c r="C123" s="142"/>
      <c r="D123" s="142"/>
      <c r="E123" s="143"/>
      <c r="F123" s="49"/>
      <c r="G123" s="49"/>
      <c r="H123" s="66">
        <f>H122</f>
        <v>87337.17</v>
      </c>
      <c r="J123" s="84">
        <f>J122</f>
        <v>298.07907849829348</v>
      </c>
      <c r="K123" s="64"/>
    </row>
    <row r="125" spans="1:13">
      <c r="A125" s="157" t="s">
        <v>151</v>
      </c>
      <c r="B125" s="158"/>
      <c r="C125" s="158"/>
      <c r="D125" s="158"/>
      <c r="E125" s="158"/>
      <c r="F125" s="159"/>
      <c r="G125" s="159"/>
      <c r="H125" s="159"/>
      <c r="I125" s="160"/>
      <c r="J125" s="160"/>
      <c r="K125" s="160"/>
      <c r="L125" s="159"/>
      <c r="M125" s="161"/>
    </row>
    <row r="126" spans="1:13" ht="60">
      <c r="A126" s="107" t="s">
        <v>37</v>
      </c>
      <c r="B126" s="107"/>
      <c r="C126" s="107"/>
      <c r="D126" s="107"/>
      <c r="E126" s="107"/>
      <c r="F126" s="3" t="s">
        <v>9</v>
      </c>
      <c r="G126" s="3" t="s">
        <v>20</v>
      </c>
      <c r="H126" s="3" t="s">
        <v>132</v>
      </c>
      <c r="I126" s="3" t="s">
        <v>38</v>
      </c>
      <c r="J126" s="3" t="s">
        <v>146</v>
      </c>
      <c r="K126" s="27" t="s">
        <v>142</v>
      </c>
      <c r="L126" s="27" t="s">
        <v>137</v>
      </c>
    </row>
    <row r="127" spans="1:13" ht="30" customHeight="1" thickBot="1">
      <c r="A127" s="107" t="s">
        <v>39</v>
      </c>
      <c r="B127" s="107"/>
      <c r="C127" s="107"/>
      <c r="D127" s="107"/>
      <c r="E127" s="107"/>
      <c r="F127" s="9" t="s">
        <v>40</v>
      </c>
      <c r="G127" s="20">
        <v>7</v>
      </c>
      <c r="H127" s="29">
        <v>497.18</v>
      </c>
      <c r="I127" s="20">
        <v>12</v>
      </c>
      <c r="J127" s="60">
        <v>40458.6</v>
      </c>
      <c r="K127" s="78">
        <v>293</v>
      </c>
      <c r="L127" s="83">
        <f>J127/K127</f>
        <v>138.08395904436858</v>
      </c>
    </row>
    <row r="128" spans="1:13" ht="24" customHeight="1" thickBot="1">
      <c r="A128" s="172" t="s">
        <v>41</v>
      </c>
      <c r="B128" s="173"/>
      <c r="C128" s="173"/>
      <c r="D128" s="173"/>
      <c r="E128" s="174"/>
      <c r="F128" s="172"/>
      <c r="G128" s="173"/>
      <c r="H128" s="173"/>
      <c r="I128" s="173"/>
      <c r="J128" s="66">
        <f>SUM(J127)</f>
        <v>40458.6</v>
      </c>
      <c r="L128" s="84">
        <f>L127</f>
        <v>138.08395904436858</v>
      </c>
    </row>
    <row r="129" spans="1:13" ht="88.5" customHeight="1">
      <c r="K129" s="7"/>
      <c r="L129" s="7"/>
    </row>
    <row r="130" spans="1:13">
      <c r="A130" s="144" t="s">
        <v>66</v>
      </c>
      <c r="B130" s="144"/>
      <c r="C130" s="144"/>
      <c r="D130" s="144"/>
      <c r="E130" s="144"/>
      <c r="F130" s="144"/>
      <c r="G130" s="144"/>
      <c r="H130" s="144"/>
      <c r="I130" s="144"/>
      <c r="J130" s="144"/>
      <c r="K130" s="144"/>
      <c r="L130" s="144"/>
    </row>
    <row r="132" spans="1:13" ht="60">
      <c r="A132" s="107" t="s">
        <v>5</v>
      </c>
      <c r="B132" s="107"/>
      <c r="C132" s="107"/>
      <c r="D132" s="107"/>
      <c r="E132" s="107"/>
      <c r="F132" s="3" t="s">
        <v>6</v>
      </c>
      <c r="G132" s="2" t="s">
        <v>1</v>
      </c>
      <c r="H132" s="9" t="s">
        <v>152</v>
      </c>
      <c r="I132" s="9" t="s">
        <v>140</v>
      </c>
      <c r="J132" s="27" t="s">
        <v>142</v>
      </c>
      <c r="K132" s="27" t="s">
        <v>137</v>
      </c>
      <c r="L132" s="57"/>
    </row>
    <row r="133" spans="1:13">
      <c r="A133" s="146">
        <v>1</v>
      </c>
      <c r="B133" s="147"/>
      <c r="C133" s="147"/>
      <c r="D133" s="147"/>
      <c r="E133" s="148"/>
      <c r="F133" s="27">
        <v>2</v>
      </c>
      <c r="G133" s="20">
        <v>3</v>
      </c>
      <c r="H133" s="27">
        <v>4</v>
      </c>
      <c r="I133" s="27">
        <v>5</v>
      </c>
      <c r="J133" s="78">
        <v>6</v>
      </c>
      <c r="K133" s="34">
        <v>7</v>
      </c>
      <c r="L133" s="57"/>
      <c r="M133" s="28"/>
    </row>
    <row r="134" spans="1:13" ht="15" hidden="1" customHeight="1">
      <c r="A134" s="103" t="s">
        <v>2</v>
      </c>
      <c r="B134" s="103"/>
      <c r="C134" s="103"/>
      <c r="D134" s="103"/>
      <c r="E134" s="103"/>
      <c r="F134" s="31">
        <v>10669.45</v>
      </c>
      <c r="G134" s="19">
        <v>8</v>
      </c>
      <c r="H134" s="17">
        <f>F134*G134*12</f>
        <v>1024267.2000000001</v>
      </c>
      <c r="I134" s="17">
        <f>H134*1.302</f>
        <v>1333595.8944000001</v>
      </c>
      <c r="J134" s="2">
        <v>10</v>
      </c>
      <c r="K134" s="88">
        <f>I134/J134</f>
        <v>133359.58944000001</v>
      </c>
      <c r="L134" s="59"/>
      <c r="M134" s="28"/>
    </row>
    <row r="135" spans="1:13" ht="15" hidden="1" customHeight="1">
      <c r="A135" s="181"/>
      <c r="B135" s="182"/>
      <c r="C135" s="182"/>
      <c r="D135" s="182"/>
      <c r="E135" s="183"/>
      <c r="F135" s="31">
        <v>17865.98</v>
      </c>
      <c r="G135" s="53">
        <v>4</v>
      </c>
      <c r="H135" s="19"/>
      <c r="I135" s="18">
        <f>J70</f>
        <v>10</v>
      </c>
      <c r="J135" s="17" t="e">
        <f>G135/H135*I135</f>
        <v>#DIV/0!</v>
      </c>
      <c r="K135" s="17">
        <f>F135*G135*12*1.302</f>
        <v>1116552.28608</v>
      </c>
      <c r="L135" s="59" t="e">
        <f t="shared" ref="L135:L158" si="3">J135*K135</f>
        <v>#DIV/0!</v>
      </c>
      <c r="M135" s="28"/>
    </row>
    <row r="136" spans="1:13" ht="15" hidden="1" customHeight="1">
      <c r="A136" s="140"/>
      <c r="B136" s="140"/>
      <c r="C136" s="140"/>
      <c r="D136" s="140"/>
      <c r="E136" s="140"/>
      <c r="F136" s="17">
        <v>9544</v>
      </c>
      <c r="G136" s="53">
        <v>1</v>
      </c>
      <c r="H136" s="19"/>
      <c r="I136" s="18">
        <f>J70</f>
        <v>10</v>
      </c>
      <c r="J136" s="17" t="e">
        <f>G136/H136*I136</f>
        <v>#DIV/0!</v>
      </c>
      <c r="K136" s="17">
        <f>F136*G136*12*1.302</f>
        <v>149115.45600000001</v>
      </c>
      <c r="L136" s="59" t="e">
        <f t="shared" si="3"/>
        <v>#DIV/0!</v>
      </c>
      <c r="M136" s="28"/>
    </row>
    <row r="137" spans="1:13" ht="15" hidden="1" customHeight="1">
      <c r="A137" s="184"/>
      <c r="B137" s="185"/>
      <c r="C137" s="185"/>
      <c r="D137" s="185"/>
      <c r="E137" s="186"/>
      <c r="F137" s="31">
        <v>11560</v>
      </c>
      <c r="G137" s="53">
        <v>1</v>
      </c>
      <c r="H137" s="19"/>
      <c r="I137" s="18">
        <f>J70</f>
        <v>10</v>
      </c>
      <c r="J137" s="17" t="e">
        <f>G137/H137*I137</f>
        <v>#DIV/0!</v>
      </c>
      <c r="K137" s="17">
        <f>F137*G137*12*1.302</f>
        <v>180613.44</v>
      </c>
      <c r="L137" s="59" t="e">
        <f t="shared" si="3"/>
        <v>#DIV/0!</v>
      </c>
      <c r="M137" s="28"/>
    </row>
    <row r="138" spans="1:13" ht="15" hidden="1" customHeight="1">
      <c r="A138" s="103"/>
      <c r="B138" s="103"/>
      <c r="C138" s="103"/>
      <c r="D138" s="103"/>
      <c r="E138" s="103"/>
      <c r="F138" s="31">
        <v>9544</v>
      </c>
      <c r="G138" s="54">
        <v>0.5</v>
      </c>
      <c r="H138" s="19"/>
      <c r="I138" s="18">
        <f>J70</f>
        <v>10</v>
      </c>
      <c r="J138" s="17" t="e">
        <f>G138/H138*I138</f>
        <v>#DIV/0!</v>
      </c>
      <c r="K138" s="17">
        <f>F138*G138*12*1.302</f>
        <v>74557.728000000003</v>
      </c>
      <c r="L138" s="59" t="e">
        <f t="shared" si="3"/>
        <v>#DIV/0!</v>
      </c>
      <c r="M138" s="28"/>
    </row>
    <row r="139" spans="1:13" ht="14.25" hidden="1" customHeight="1">
      <c r="A139" s="103"/>
      <c r="B139" s="103"/>
      <c r="C139" s="103"/>
      <c r="D139" s="103"/>
      <c r="E139" s="103"/>
      <c r="F139" s="31">
        <v>9544</v>
      </c>
      <c r="G139" s="53">
        <v>1</v>
      </c>
      <c r="H139" s="19"/>
      <c r="I139" s="18">
        <f>J70</f>
        <v>10</v>
      </c>
      <c r="J139" s="17" t="e">
        <f t="shared" ref="J139:J156" si="4">G139/H139*I139</f>
        <v>#DIV/0!</v>
      </c>
      <c r="K139" s="17">
        <f t="shared" ref="K139:K156" si="5">F139*G139*12*1.302</f>
        <v>149115.45600000001</v>
      </c>
      <c r="L139" s="59" t="e">
        <f t="shared" si="3"/>
        <v>#DIV/0!</v>
      </c>
      <c r="M139" s="28"/>
    </row>
    <row r="140" spans="1:13" ht="15" hidden="1" customHeight="1">
      <c r="A140" s="103"/>
      <c r="B140" s="103"/>
      <c r="C140" s="103"/>
      <c r="D140" s="103"/>
      <c r="E140" s="103"/>
      <c r="F140" s="31">
        <v>9544</v>
      </c>
      <c r="G140" s="53">
        <v>1</v>
      </c>
      <c r="H140" s="19"/>
      <c r="I140" s="18">
        <f>J70</f>
        <v>10</v>
      </c>
      <c r="J140" s="17" t="e">
        <f t="shared" si="4"/>
        <v>#DIV/0!</v>
      </c>
      <c r="K140" s="17">
        <f t="shared" si="5"/>
        <v>149115.45600000001</v>
      </c>
      <c r="L140" s="59" t="e">
        <f t="shared" si="3"/>
        <v>#DIV/0!</v>
      </c>
      <c r="M140" s="28"/>
    </row>
    <row r="141" spans="1:13" ht="15" hidden="1" customHeight="1">
      <c r="A141" s="104"/>
      <c r="B141" s="105"/>
      <c r="C141" s="105"/>
      <c r="D141" s="105"/>
      <c r="E141" s="106"/>
      <c r="F141" s="31">
        <v>9544</v>
      </c>
      <c r="G141" s="17"/>
      <c r="H141" s="19"/>
      <c r="I141" s="18">
        <f>J70</f>
        <v>10</v>
      </c>
      <c r="J141" s="17" t="e">
        <f t="shared" si="4"/>
        <v>#DIV/0!</v>
      </c>
      <c r="K141" s="17">
        <f t="shared" si="5"/>
        <v>0</v>
      </c>
      <c r="L141" s="59" t="e">
        <f t="shared" si="3"/>
        <v>#DIV/0!</v>
      </c>
      <c r="M141" s="28"/>
    </row>
    <row r="142" spans="1:13" ht="15" hidden="1" customHeight="1">
      <c r="A142" s="104"/>
      <c r="B142" s="105"/>
      <c r="C142" s="105"/>
      <c r="D142" s="105"/>
      <c r="E142" s="106"/>
      <c r="F142" s="31">
        <v>9544</v>
      </c>
      <c r="G142" s="52">
        <v>0.25</v>
      </c>
      <c r="H142" s="19"/>
      <c r="I142" s="18">
        <f>J70</f>
        <v>10</v>
      </c>
      <c r="J142" s="17" t="e">
        <f t="shared" si="4"/>
        <v>#DIV/0!</v>
      </c>
      <c r="K142" s="17">
        <f>F142*G142*12*1.302</f>
        <v>37278.864000000001</v>
      </c>
      <c r="L142" s="59" t="e">
        <f t="shared" si="3"/>
        <v>#DIV/0!</v>
      </c>
      <c r="M142" s="28"/>
    </row>
    <row r="143" spans="1:13" ht="15" hidden="1" customHeight="1">
      <c r="A143" s="104"/>
      <c r="B143" s="105"/>
      <c r="C143" s="105"/>
      <c r="D143" s="105"/>
      <c r="E143" s="106"/>
      <c r="F143" s="31">
        <v>9544</v>
      </c>
      <c r="G143" s="17"/>
      <c r="H143" s="19"/>
      <c r="I143" s="18">
        <f>J70</f>
        <v>10</v>
      </c>
      <c r="J143" s="17" t="e">
        <f t="shared" si="4"/>
        <v>#DIV/0!</v>
      </c>
      <c r="K143" s="17">
        <f t="shared" si="5"/>
        <v>0</v>
      </c>
      <c r="L143" s="59" t="e">
        <f t="shared" si="3"/>
        <v>#DIV/0!</v>
      </c>
      <c r="M143" s="28"/>
    </row>
    <row r="144" spans="1:13" ht="15.75" hidden="1" customHeight="1">
      <c r="A144" s="104"/>
      <c r="B144" s="105"/>
      <c r="C144" s="105"/>
      <c r="D144" s="105"/>
      <c r="E144" s="106"/>
      <c r="F144" s="31">
        <v>9544</v>
      </c>
      <c r="G144" s="54">
        <v>0.5</v>
      </c>
      <c r="H144" s="19"/>
      <c r="I144" s="18">
        <f>J70</f>
        <v>10</v>
      </c>
      <c r="J144" s="17" t="e">
        <f t="shared" si="4"/>
        <v>#DIV/0!</v>
      </c>
      <c r="K144" s="17">
        <f t="shared" si="5"/>
        <v>74557.728000000003</v>
      </c>
      <c r="L144" s="59" t="e">
        <f t="shared" si="3"/>
        <v>#DIV/0!</v>
      </c>
      <c r="M144" s="28"/>
    </row>
    <row r="145" spans="1:13" ht="15" hidden="1" customHeight="1">
      <c r="A145" s="104"/>
      <c r="B145" s="105"/>
      <c r="C145" s="105"/>
      <c r="D145" s="105"/>
      <c r="E145" s="106"/>
      <c r="F145" s="31">
        <v>9544</v>
      </c>
      <c r="G145" s="53">
        <v>1</v>
      </c>
      <c r="H145" s="19"/>
      <c r="I145" s="18">
        <f>J70</f>
        <v>10</v>
      </c>
      <c r="J145" s="17" t="e">
        <f t="shared" si="4"/>
        <v>#DIV/0!</v>
      </c>
      <c r="K145" s="17">
        <f t="shared" si="5"/>
        <v>149115.45600000001</v>
      </c>
      <c r="L145" s="59" t="e">
        <f t="shared" si="3"/>
        <v>#DIV/0!</v>
      </c>
      <c r="M145" s="28"/>
    </row>
    <row r="146" spans="1:13" ht="15" hidden="1" customHeight="1">
      <c r="A146" s="103"/>
      <c r="B146" s="103"/>
      <c r="C146" s="103"/>
      <c r="D146" s="103"/>
      <c r="E146" s="103"/>
      <c r="F146" s="31">
        <v>9544</v>
      </c>
      <c r="G146" s="53">
        <v>1</v>
      </c>
      <c r="H146" s="19"/>
      <c r="I146" s="18">
        <f>J70</f>
        <v>10</v>
      </c>
      <c r="J146" s="17" t="e">
        <f t="shared" si="4"/>
        <v>#DIV/0!</v>
      </c>
      <c r="K146" s="17">
        <f t="shared" si="5"/>
        <v>149115.45600000001</v>
      </c>
      <c r="L146" s="59" t="e">
        <f t="shared" si="3"/>
        <v>#DIV/0!</v>
      </c>
      <c r="M146" s="28"/>
    </row>
    <row r="147" spans="1:13" ht="15" hidden="1" customHeight="1">
      <c r="A147" s="103"/>
      <c r="B147" s="103"/>
      <c r="C147" s="103"/>
      <c r="D147" s="103"/>
      <c r="E147" s="103"/>
      <c r="F147" s="31">
        <v>9544</v>
      </c>
      <c r="G147" s="54">
        <v>5.5</v>
      </c>
      <c r="H147" s="19"/>
      <c r="I147" s="18">
        <f>J70</f>
        <v>10</v>
      </c>
      <c r="J147" s="17" t="e">
        <f t="shared" si="4"/>
        <v>#DIV/0!</v>
      </c>
      <c r="K147" s="17">
        <f>F147*G147*12*1.302</f>
        <v>820135.00800000003</v>
      </c>
      <c r="L147" s="59" t="e">
        <f t="shared" si="3"/>
        <v>#DIV/0!</v>
      </c>
      <c r="M147" s="28"/>
    </row>
    <row r="148" spans="1:13" ht="15" hidden="1" customHeight="1">
      <c r="A148" s="103"/>
      <c r="B148" s="103"/>
      <c r="C148" s="103"/>
      <c r="D148" s="103"/>
      <c r="E148" s="103"/>
      <c r="F148" s="31">
        <v>9544</v>
      </c>
      <c r="G148" s="53">
        <v>1</v>
      </c>
      <c r="H148" s="19"/>
      <c r="I148" s="18">
        <f>J70</f>
        <v>10</v>
      </c>
      <c r="J148" s="17" t="e">
        <f t="shared" si="4"/>
        <v>#DIV/0!</v>
      </c>
      <c r="K148" s="17">
        <f t="shared" si="5"/>
        <v>149115.45600000001</v>
      </c>
      <c r="L148" s="59" t="e">
        <f t="shared" si="3"/>
        <v>#DIV/0!</v>
      </c>
      <c r="M148" s="28"/>
    </row>
    <row r="149" spans="1:13" ht="15" hidden="1" customHeight="1">
      <c r="A149" s="103"/>
      <c r="B149" s="103"/>
      <c r="C149" s="103"/>
      <c r="D149" s="103"/>
      <c r="E149" s="103"/>
      <c r="F149" s="31">
        <v>9544</v>
      </c>
      <c r="G149" s="54">
        <v>0.5</v>
      </c>
      <c r="H149" s="19"/>
      <c r="I149" s="18">
        <f>J70</f>
        <v>10</v>
      </c>
      <c r="J149" s="17" t="e">
        <f t="shared" si="4"/>
        <v>#DIV/0!</v>
      </c>
      <c r="K149" s="17">
        <f>F149*G149*12*1.302</f>
        <v>74557.728000000003</v>
      </c>
      <c r="L149" s="59" t="e">
        <f t="shared" si="3"/>
        <v>#DIV/0!</v>
      </c>
      <c r="M149" s="28"/>
    </row>
    <row r="150" spans="1:13" ht="15" hidden="1" customHeight="1">
      <c r="A150" s="103"/>
      <c r="B150" s="103"/>
      <c r="C150" s="103"/>
      <c r="D150" s="103"/>
      <c r="E150" s="103"/>
      <c r="F150" s="31">
        <v>9544</v>
      </c>
      <c r="G150" s="54">
        <v>0.5</v>
      </c>
      <c r="H150" s="19"/>
      <c r="I150" s="18">
        <f>J70</f>
        <v>10</v>
      </c>
      <c r="J150" s="17" t="e">
        <f t="shared" si="4"/>
        <v>#DIV/0!</v>
      </c>
      <c r="K150" s="17">
        <f>F150*G150*12*1.302</f>
        <v>74557.728000000003</v>
      </c>
      <c r="L150" s="59" t="e">
        <f t="shared" si="3"/>
        <v>#DIV/0!</v>
      </c>
      <c r="M150" s="28"/>
    </row>
    <row r="151" spans="1:13" ht="15.75" hidden="1" customHeight="1">
      <c r="A151" s="103"/>
      <c r="B151" s="103"/>
      <c r="C151" s="103"/>
      <c r="D151" s="103"/>
      <c r="E151" s="103"/>
      <c r="F151" s="31">
        <v>9544</v>
      </c>
      <c r="G151" s="53">
        <v>1</v>
      </c>
      <c r="H151" s="19"/>
      <c r="I151" s="18">
        <f>J70</f>
        <v>10</v>
      </c>
      <c r="J151" s="17" t="e">
        <f t="shared" si="4"/>
        <v>#DIV/0!</v>
      </c>
      <c r="K151" s="17">
        <f t="shared" si="5"/>
        <v>149115.45600000001</v>
      </c>
      <c r="L151" s="59" t="e">
        <f t="shared" si="3"/>
        <v>#DIV/0!</v>
      </c>
      <c r="M151" s="28"/>
    </row>
    <row r="152" spans="1:13" ht="16.5" hidden="1" customHeight="1">
      <c r="A152" s="103"/>
      <c r="B152" s="103"/>
      <c r="C152" s="103"/>
      <c r="D152" s="103"/>
      <c r="E152" s="103"/>
      <c r="F152" s="31">
        <v>9544</v>
      </c>
      <c r="G152" s="53">
        <v>4</v>
      </c>
      <c r="H152" s="19"/>
      <c r="I152" s="18">
        <f>J70</f>
        <v>10</v>
      </c>
      <c r="J152" s="17" t="e">
        <f t="shared" si="4"/>
        <v>#DIV/0!</v>
      </c>
      <c r="K152" s="17">
        <f t="shared" si="5"/>
        <v>596461.82400000002</v>
      </c>
      <c r="L152" s="59" t="e">
        <f t="shared" si="3"/>
        <v>#DIV/0!</v>
      </c>
      <c r="M152" s="28"/>
    </row>
    <row r="153" spans="1:13" ht="16.5" hidden="1" customHeight="1">
      <c r="A153" s="104"/>
      <c r="B153" s="105"/>
      <c r="C153" s="105"/>
      <c r="D153" s="105"/>
      <c r="E153" s="106"/>
      <c r="F153" s="17">
        <v>9544</v>
      </c>
      <c r="G153" s="53">
        <v>1</v>
      </c>
      <c r="H153" s="19"/>
      <c r="I153" s="18">
        <f>J70</f>
        <v>10</v>
      </c>
      <c r="J153" s="17" t="e">
        <f t="shared" si="4"/>
        <v>#DIV/0!</v>
      </c>
      <c r="K153" s="17">
        <f t="shared" si="5"/>
        <v>149115.45600000001</v>
      </c>
      <c r="L153" s="59" t="e">
        <f t="shared" si="3"/>
        <v>#DIV/0!</v>
      </c>
      <c r="M153" s="28"/>
    </row>
    <row r="154" spans="1:13" ht="16.5" hidden="1" customHeight="1">
      <c r="A154" s="104"/>
      <c r="B154" s="105"/>
      <c r="C154" s="105"/>
      <c r="D154" s="105"/>
      <c r="E154" s="106"/>
      <c r="F154" s="17">
        <v>9544</v>
      </c>
      <c r="G154" s="52">
        <v>1.75</v>
      </c>
      <c r="H154" s="19"/>
      <c r="I154" s="18">
        <f>J70</f>
        <v>10</v>
      </c>
      <c r="J154" s="17" t="e">
        <f t="shared" si="4"/>
        <v>#DIV/0!</v>
      </c>
      <c r="K154" s="17">
        <f>F154*G154*12*1.302</f>
        <v>260952.04800000001</v>
      </c>
      <c r="L154" s="59" t="e">
        <f t="shared" si="3"/>
        <v>#DIV/0!</v>
      </c>
      <c r="M154" s="28"/>
    </row>
    <row r="155" spans="1:13" ht="16.5" hidden="1" customHeight="1">
      <c r="A155" s="104"/>
      <c r="B155" s="105"/>
      <c r="C155" s="105"/>
      <c r="D155" s="105"/>
      <c r="E155" s="106"/>
      <c r="F155" s="17">
        <v>9544</v>
      </c>
      <c r="G155" s="18"/>
      <c r="H155" s="19"/>
      <c r="I155" s="18">
        <f>J70</f>
        <v>10</v>
      </c>
      <c r="J155" s="17" t="e">
        <f t="shared" si="4"/>
        <v>#DIV/0!</v>
      </c>
      <c r="K155" s="17">
        <f t="shared" si="5"/>
        <v>0</v>
      </c>
      <c r="L155" s="59" t="e">
        <f t="shared" si="3"/>
        <v>#DIV/0!</v>
      </c>
      <c r="M155" s="28"/>
    </row>
    <row r="156" spans="1:13" ht="15" hidden="1" customHeight="1">
      <c r="A156" s="104"/>
      <c r="B156" s="105"/>
      <c r="C156" s="105"/>
      <c r="D156" s="105"/>
      <c r="E156" s="106"/>
      <c r="F156" s="17">
        <v>9544</v>
      </c>
      <c r="G156" s="54">
        <v>0.5</v>
      </c>
      <c r="H156" s="19"/>
      <c r="I156" s="18">
        <f>J70</f>
        <v>10</v>
      </c>
      <c r="J156" s="17" t="e">
        <f t="shared" si="4"/>
        <v>#DIV/0!</v>
      </c>
      <c r="K156" s="17">
        <f t="shared" si="5"/>
        <v>74557.728000000003</v>
      </c>
      <c r="L156" s="59" t="e">
        <f t="shared" si="3"/>
        <v>#DIV/0!</v>
      </c>
      <c r="M156" s="28"/>
    </row>
    <row r="157" spans="1:13" ht="15.75" hidden="1" customHeight="1">
      <c r="A157" s="104"/>
      <c r="B157" s="105"/>
      <c r="C157" s="105"/>
      <c r="D157" s="105"/>
      <c r="E157" s="106"/>
      <c r="F157" s="17"/>
      <c r="G157" s="17"/>
      <c r="H157" s="17"/>
      <c r="I157" s="17"/>
      <c r="J157" s="17"/>
      <c r="K157" s="17"/>
      <c r="L157" s="59">
        <f t="shared" si="3"/>
        <v>0</v>
      </c>
      <c r="M157" s="28"/>
    </row>
    <row r="158" spans="1:13" ht="14.25" hidden="1" customHeight="1">
      <c r="A158" s="104"/>
      <c r="B158" s="105"/>
      <c r="C158" s="105"/>
      <c r="D158" s="105"/>
      <c r="E158" s="106"/>
      <c r="F158" s="17"/>
      <c r="G158" s="17"/>
      <c r="H158" s="17"/>
      <c r="I158" s="17"/>
      <c r="J158" s="17"/>
      <c r="K158" s="17"/>
      <c r="L158" s="59">
        <f t="shared" si="3"/>
        <v>0</v>
      </c>
      <c r="M158" s="28"/>
    </row>
    <row r="159" spans="1:13" ht="15.75" thickBot="1">
      <c r="A159" s="103" t="s">
        <v>2</v>
      </c>
      <c r="B159" s="103"/>
      <c r="C159" s="103"/>
      <c r="D159" s="103"/>
      <c r="E159" s="103"/>
      <c r="F159" s="31">
        <v>10669.45</v>
      </c>
      <c r="G159" s="19">
        <v>20</v>
      </c>
      <c r="H159" s="17">
        <f>F159*G159*12</f>
        <v>2560668</v>
      </c>
      <c r="I159" s="17">
        <f>H159*1.302</f>
        <v>3333989.736</v>
      </c>
      <c r="J159" s="19">
        <v>293</v>
      </c>
      <c r="K159" s="60">
        <f>I159/J159</f>
        <v>11378.804559726963</v>
      </c>
      <c r="L159" s="59"/>
      <c r="M159" s="28"/>
    </row>
    <row r="160" spans="1:13" ht="24.75" customHeight="1" thickBot="1">
      <c r="A160" s="175" t="s">
        <v>42</v>
      </c>
      <c r="B160" s="176"/>
      <c r="C160" s="176"/>
      <c r="D160" s="176"/>
      <c r="E160" s="177"/>
      <c r="F160" s="70"/>
      <c r="G160" s="71"/>
      <c r="H160" s="71"/>
      <c r="I160" s="66">
        <f>I159</f>
        <v>3333989.736</v>
      </c>
      <c r="J160" s="85"/>
      <c r="K160" s="86">
        <f>K159</f>
        <v>11378.804559726963</v>
      </c>
      <c r="L160" s="59"/>
    </row>
    <row r="162" spans="1:13" hidden="1">
      <c r="A162" s="144" t="s">
        <v>43</v>
      </c>
      <c r="B162" s="144"/>
      <c r="C162" s="144"/>
      <c r="D162" s="144"/>
      <c r="E162" s="144"/>
      <c r="F162" s="144"/>
      <c r="G162" s="144"/>
      <c r="H162" s="144"/>
      <c r="I162" s="144"/>
      <c r="J162" s="144"/>
      <c r="K162" s="144"/>
      <c r="L162" s="144"/>
    </row>
    <row r="163" spans="1:13" hidden="1"/>
    <row r="164" spans="1:13" ht="60" hidden="1">
      <c r="A164" s="107" t="s">
        <v>44</v>
      </c>
      <c r="B164" s="107"/>
      <c r="C164" s="107"/>
      <c r="D164" s="107"/>
      <c r="E164" s="107"/>
      <c r="F164" s="3" t="s">
        <v>9</v>
      </c>
      <c r="G164" s="3" t="s">
        <v>20</v>
      </c>
      <c r="H164" s="3" t="s">
        <v>21</v>
      </c>
      <c r="I164" s="3" t="s">
        <v>22</v>
      </c>
      <c r="J164" s="3" t="s">
        <v>23</v>
      </c>
      <c r="K164" s="3" t="s">
        <v>24</v>
      </c>
      <c r="L164" s="3" t="s">
        <v>146</v>
      </c>
    </row>
    <row r="165" spans="1:13" hidden="1">
      <c r="A165" s="140" t="s">
        <v>45</v>
      </c>
      <c r="B165" s="140"/>
      <c r="C165" s="140"/>
      <c r="D165" s="140"/>
      <c r="E165" s="140"/>
      <c r="F165" s="20" t="s">
        <v>48</v>
      </c>
      <c r="G165" s="20">
        <v>0</v>
      </c>
      <c r="H165" s="34">
        <f>L99</f>
        <v>0</v>
      </c>
      <c r="I165" s="35"/>
      <c r="J165" s="20"/>
      <c r="K165" s="20"/>
      <c r="L165" s="20"/>
    </row>
    <row r="166" spans="1:13" hidden="1">
      <c r="A166" s="140" t="s">
        <v>46</v>
      </c>
      <c r="B166" s="140"/>
      <c r="C166" s="140"/>
      <c r="D166" s="140"/>
      <c r="E166" s="140"/>
      <c r="F166" s="20" t="s">
        <v>49</v>
      </c>
      <c r="G166" s="20">
        <v>0</v>
      </c>
      <c r="H166" s="34">
        <f>L99</f>
        <v>0</v>
      </c>
      <c r="I166" s="35"/>
      <c r="J166" s="20"/>
      <c r="K166" s="20"/>
      <c r="L166" s="20"/>
    </row>
    <row r="167" spans="1:13" hidden="1">
      <c r="A167" s="140" t="s">
        <v>47</v>
      </c>
      <c r="B167" s="140"/>
      <c r="C167" s="140"/>
      <c r="D167" s="140"/>
      <c r="E167" s="140"/>
      <c r="F167" s="20" t="s">
        <v>49</v>
      </c>
      <c r="G167" s="20">
        <v>0</v>
      </c>
      <c r="H167" s="34">
        <f>L99</f>
        <v>0</v>
      </c>
      <c r="I167" s="35"/>
      <c r="J167" s="20"/>
      <c r="K167" s="20"/>
      <c r="L167" s="20"/>
    </row>
    <row r="168" spans="1:13" hidden="1">
      <c r="A168" s="141" t="s">
        <v>50</v>
      </c>
      <c r="B168" s="142"/>
      <c r="C168" s="142"/>
      <c r="D168" s="142"/>
      <c r="E168" s="142"/>
      <c r="F168" s="142"/>
      <c r="G168" s="142"/>
      <c r="H168" s="142"/>
      <c r="I168" s="142"/>
      <c r="J168" s="142"/>
      <c r="K168" s="143"/>
      <c r="L168" s="51">
        <f>L165+L166+L167</f>
        <v>0</v>
      </c>
    </row>
    <row r="170" spans="1:13">
      <c r="A170" s="145" t="s">
        <v>102</v>
      </c>
      <c r="B170" s="145"/>
      <c r="C170" s="145"/>
      <c r="D170" s="145"/>
      <c r="E170" s="145"/>
      <c r="F170" s="145"/>
      <c r="G170" s="145"/>
      <c r="H170" s="145"/>
      <c r="I170" s="145"/>
      <c r="J170" s="145"/>
      <c r="K170" s="145"/>
      <c r="L170" s="145"/>
    </row>
    <row r="171" spans="1:13" ht="12.75" customHeight="1"/>
    <row r="172" spans="1:13" hidden="1"/>
    <row r="173" spans="1:13" hidden="1"/>
    <row r="175" spans="1:13" ht="45">
      <c r="A175" s="135" t="s">
        <v>103</v>
      </c>
      <c r="B175" s="136"/>
      <c r="C175" s="136"/>
      <c r="D175" s="136"/>
      <c r="E175" s="137"/>
      <c r="F175" s="3" t="s">
        <v>9</v>
      </c>
      <c r="G175" s="3" t="s">
        <v>20</v>
      </c>
      <c r="H175" s="27" t="s">
        <v>24</v>
      </c>
      <c r="I175" s="3" t="s">
        <v>146</v>
      </c>
      <c r="J175" s="27" t="s">
        <v>142</v>
      </c>
      <c r="K175" s="27" t="s">
        <v>137</v>
      </c>
    </row>
    <row r="176" spans="1:13">
      <c r="A176" s="146">
        <v>1</v>
      </c>
      <c r="B176" s="147"/>
      <c r="C176" s="147"/>
      <c r="D176" s="147"/>
      <c r="E176" s="148"/>
      <c r="F176" s="27">
        <v>2</v>
      </c>
      <c r="G176" s="27">
        <v>3</v>
      </c>
      <c r="H176" s="27">
        <v>4</v>
      </c>
      <c r="I176" s="27">
        <v>5</v>
      </c>
      <c r="J176" s="78">
        <v>6</v>
      </c>
      <c r="K176" s="34">
        <v>7</v>
      </c>
      <c r="L176" s="58"/>
      <c r="M176" s="28"/>
    </row>
    <row r="177" spans="1:13" hidden="1">
      <c r="A177" s="149" t="s">
        <v>105</v>
      </c>
      <c r="B177" s="150"/>
      <c r="C177" s="150"/>
      <c r="D177" s="150"/>
      <c r="E177" s="151"/>
      <c r="F177" s="17" t="s">
        <v>35</v>
      </c>
      <c r="G177" s="19">
        <v>0</v>
      </c>
      <c r="H177" s="17"/>
      <c r="I177" s="17">
        <f>J69</f>
        <v>10</v>
      </c>
      <c r="J177" s="59"/>
      <c r="L177" s="56">
        <f>J177*H177</f>
        <v>0</v>
      </c>
      <c r="M177" s="28"/>
    </row>
    <row r="178" spans="1:13" hidden="1">
      <c r="A178" s="149" t="s">
        <v>106</v>
      </c>
      <c r="B178" s="150"/>
      <c r="C178" s="150"/>
      <c r="D178" s="150"/>
      <c r="E178" s="151"/>
      <c r="F178" s="17" t="s">
        <v>35</v>
      </c>
      <c r="G178" s="19">
        <v>0</v>
      </c>
      <c r="H178" s="17"/>
      <c r="I178" s="17">
        <f>J69</f>
        <v>10</v>
      </c>
      <c r="J178" s="59"/>
      <c r="L178" s="17"/>
      <c r="M178" s="28"/>
    </row>
    <row r="179" spans="1:13" ht="15.75" thickBot="1">
      <c r="A179" s="149" t="s">
        <v>107</v>
      </c>
      <c r="B179" s="150"/>
      <c r="C179" s="150"/>
      <c r="D179" s="150"/>
      <c r="E179" s="151"/>
      <c r="F179" s="17" t="s">
        <v>169</v>
      </c>
      <c r="G179" s="67">
        <v>1171.8</v>
      </c>
      <c r="H179" s="17">
        <v>34</v>
      </c>
      <c r="I179" s="17">
        <v>39841.199999999997</v>
      </c>
      <c r="J179" s="19">
        <v>293</v>
      </c>
      <c r="K179" s="92">
        <f>I179/J179</f>
        <v>135.97679180887371</v>
      </c>
      <c r="M179" s="28"/>
    </row>
    <row r="180" spans="1:13" ht="15.75" thickBot="1">
      <c r="A180" s="47" t="s">
        <v>104</v>
      </c>
      <c r="B180" s="48"/>
      <c r="C180" s="48"/>
      <c r="D180" s="48"/>
      <c r="E180" s="48"/>
      <c r="F180" s="48"/>
      <c r="G180" s="48"/>
      <c r="H180" s="48"/>
      <c r="I180" s="66">
        <f>I179</f>
        <v>39841.199999999997</v>
      </c>
      <c r="J180" s="85"/>
      <c r="K180" s="84">
        <f>K179</f>
        <v>135.97679180887371</v>
      </c>
      <c r="M180" s="28"/>
    </row>
    <row r="181" spans="1:13">
      <c r="K181" s="93"/>
      <c r="L181" s="30"/>
    </row>
    <row r="184" spans="1:13">
      <c r="A184" s="144" t="s">
        <v>51</v>
      </c>
      <c r="B184" s="144"/>
      <c r="C184" s="144"/>
      <c r="D184" s="144"/>
      <c r="E184" s="144"/>
      <c r="F184" s="144"/>
      <c r="G184" s="144"/>
      <c r="H184" s="144"/>
      <c r="I184" s="144"/>
      <c r="J184" s="144"/>
      <c r="K184" s="144"/>
      <c r="L184" s="144"/>
    </row>
    <row r="186" spans="1:13" ht="43.5" customHeight="1">
      <c r="A186" s="118" t="s">
        <v>52</v>
      </c>
      <c r="B186" s="118"/>
      <c r="C186" s="118"/>
      <c r="D186" s="107" t="s">
        <v>53</v>
      </c>
      <c r="E186" s="107"/>
      <c r="F186" s="107"/>
      <c r="G186" s="107"/>
      <c r="H186" s="107"/>
      <c r="I186" s="107"/>
      <c r="J186" s="107"/>
      <c r="K186" s="118" t="s">
        <v>64</v>
      </c>
      <c r="L186" s="118"/>
    </row>
    <row r="187" spans="1:13" ht="30">
      <c r="A187" s="2" t="s">
        <v>54</v>
      </c>
      <c r="B187" s="3" t="s">
        <v>55</v>
      </c>
      <c r="C187" s="2" t="s">
        <v>56</v>
      </c>
      <c r="D187" s="2" t="s">
        <v>57</v>
      </c>
      <c r="E187" s="2" t="s">
        <v>58</v>
      </c>
      <c r="F187" s="2" t="s">
        <v>59</v>
      </c>
      <c r="G187" s="2" t="s">
        <v>60</v>
      </c>
      <c r="H187" s="2" t="s">
        <v>61</v>
      </c>
      <c r="I187" s="2" t="s">
        <v>62</v>
      </c>
      <c r="J187" s="2" t="s">
        <v>63</v>
      </c>
      <c r="K187" s="118"/>
      <c r="L187" s="118"/>
    </row>
    <row r="188" spans="1:13">
      <c r="A188" s="12">
        <f>K60</f>
        <v>37374.493763475773</v>
      </c>
      <c r="B188" s="12"/>
      <c r="C188" s="17"/>
      <c r="D188" s="12">
        <f>K106</f>
        <v>2540.7276450511945</v>
      </c>
      <c r="E188" s="12">
        <f>K117</f>
        <v>241.11092150170646</v>
      </c>
      <c r="F188" s="12"/>
      <c r="G188" s="12">
        <f>L128</f>
        <v>138.08395904436858</v>
      </c>
      <c r="H188" s="12">
        <f>K180</f>
        <v>135.97679180887371</v>
      </c>
      <c r="I188" s="12">
        <f>K160</f>
        <v>11378.804559726963</v>
      </c>
      <c r="J188" s="12">
        <f>J123</f>
        <v>298.07907849829348</v>
      </c>
      <c r="K188" s="138">
        <f>SUM(A188:J188)</f>
        <v>52107.276719107176</v>
      </c>
      <c r="L188" s="139"/>
    </row>
    <row r="189" spans="1:13" ht="15.75" thickBot="1"/>
    <row r="190" spans="1:13" ht="15.75" thickBot="1">
      <c r="A190" s="1" t="s">
        <v>157</v>
      </c>
      <c r="B190" s="1"/>
      <c r="C190" s="1"/>
      <c r="J190" s="69">
        <f>I57+I106+I117+H123+J128+I160+I180</f>
        <v>15267432.078698399</v>
      </c>
      <c r="L190" s="91">
        <f>K188*293</f>
        <v>15267432.078698402</v>
      </c>
    </row>
    <row r="192" spans="1:13" ht="18.75">
      <c r="A192" s="37" t="s">
        <v>167</v>
      </c>
      <c r="B192" s="37"/>
      <c r="C192" s="37"/>
      <c r="F192" s="37" t="s">
        <v>168</v>
      </c>
    </row>
    <row r="197" spans="1:2" ht="15.75">
      <c r="A197" s="36" t="s">
        <v>133</v>
      </c>
      <c r="B197" s="36"/>
    </row>
    <row r="198" spans="1:2" ht="15.75">
      <c r="A198" s="36" t="s">
        <v>134</v>
      </c>
      <c r="B198" s="36"/>
    </row>
    <row r="199" spans="1:2" ht="15.75">
      <c r="A199" s="36" t="s">
        <v>135</v>
      </c>
      <c r="B199" s="36"/>
    </row>
    <row r="203" spans="1:2" ht="15.75">
      <c r="A203" s="36"/>
      <c r="B203" s="36"/>
    </row>
  </sheetData>
  <mergeCells count="177">
    <mergeCell ref="A29:E29"/>
    <mergeCell ref="G29:K29"/>
    <mergeCell ref="A33:E33"/>
    <mergeCell ref="G33:K33"/>
    <mergeCell ref="A34:E34"/>
    <mergeCell ref="G34:K34"/>
    <mergeCell ref="A35:E35"/>
    <mergeCell ref="G35:K35"/>
    <mergeCell ref="A30:E30"/>
    <mergeCell ref="G30:K30"/>
    <mergeCell ref="A31:E31"/>
    <mergeCell ref="G31:K31"/>
    <mergeCell ref="A32:E32"/>
    <mergeCell ref="G32:K32"/>
    <mergeCell ref="A18:E18"/>
    <mergeCell ref="G18:K18"/>
    <mergeCell ref="A19:E19"/>
    <mergeCell ref="G19:K19"/>
    <mergeCell ref="A20:E20"/>
    <mergeCell ref="G20:K20"/>
    <mergeCell ref="A27:E27"/>
    <mergeCell ref="G27:K27"/>
    <mergeCell ref="A28:E28"/>
    <mergeCell ref="G28:K28"/>
    <mergeCell ref="A24:E24"/>
    <mergeCell ref="G24:K24"/>
    <mergeCell ref="A25:E25"/>
    <mergeCell ref="G25:K25"/>
    <mergeCell ref="A26:E26"/>
    <mergeCell ref="G26:K26"/>
    <mergeCell ref="A21:E21"/>
    <mergeCell ref="G21:K21"/>
    <mergeCell ref="A22:E22"/>
    <mergeCell ref="G22:K22"/>
    <mergeCell ref="A23:E23"/>
    <mergeCell ref="G23:K23"/>
    <mergeCell ref="A39:E39"/>
    <mergeCell ref="G39:K39"/>
    <mergeCell ref="A40:E40"/>
    <mergeCell ref="G40:K40"/>
    <mergeCell ref="A41:E41"/>
    <mergeCell ref="G41:K41"/>
    <mergeCell ref="A36:E36"/>
    <mergeCell ref="G36:K36"/>
    <mergeCell ref="A37:E37"/>
    <mergeCell ref="G37:K37"/>
    <mergeCell ref="A38:E38"/>
    <mergeCell ref="G38:K38"/>
    <mergeCell ref="A45:E45"/>
    <mergeCell ref="G45:K45"/>
    <mergeCell ref="A46:E46"/>
    <mergeCell ref="G46:K46"/>
    <mergeCell ref="A47:E47"/>
    <mergeCell ref="G47:K47"/>
    <mergeCell ref="A42:E42"/>
    <mergeCell ref="G42:K42"/>
    <mergeCell ref="A43:E43"/>
    <mergeCell ref="G43:K43"/>
    <mergeCell ref="A44:E44"/>
    <mergeCell ref="G44:K44"/>
    <mergeCell ref="A56:E56"/>
    <mergeCell ref="A57:E57"/>
    <mergeCell ref="A58:E58"/>
    <mergeCell ref="A59:E59"/>
    <mergeCell ref="A60:E60"/>
    <mergeCell ref="A62:L62"/>
    <mergeCell ref="A48:E48"/>
    <mergeCell ref="G48:K48"/>
    <mergeCell ref="A52:L52"/>
    <mergeCell ref="A53:E53"/>
    <mergeCell ref="A54:E54"/>
    <mergeCell ref="A55:E55"/>
    <mergeCell ref="A70:E70"/>
    <mergeCell ref="A71:E71"/>
    <mergeCell ref="A72:E72"/>
    <mergeCell ref="A73:E73"/>
    <mergeCell ref="A74:E74"/>
    <mergeCell ref="A82:E82"/>
    <mergeCell ref="A64:E64"/>
    <mergeCell ref="A65:E65"/>
    <mergeCell ref="A66:E66"/>
    <mergeCell ref="A67:E67"/>
    <mergeCell ref="A68:E68"/>
    <mergeCell ref="A69:E69"/>
    <mergeCell ref="A91:E91"/>
    <mergeCell ref="A92:E92"/>
    <mergeCell ref="A93:E93"/>
    <mergeCell ref="A94:K94"/>
    <mergeCell ref="A96:L96"/>
    <mergeCell ref="A98:K98"/>
    <mergeCell ref="A83:E83"/>
    <mergeCell ref="A84:E84"/>
    <mergeCell ref="A85:E85"/>
    <mergeCell ref="A86:E86"/>
    <mergeCell ref="A87:E87"/>
    <mergeCell ref="A88:E88"/>
    <mergeCell ref="A108:L108"/>
    <mergeCell ref="A110:E110"/>
    <mergeCell ref="A111:E111"/>
    <mergeCell ref="A112:E112"/>
    <mergeCell ref="A113:E113"/>
    <mergeCell ref="A100:E100"/>
    <mergeCell ref="A101:E101"/>
    <mergeCell ref="A102:E102"/>
    <mergeCell ref="A103:E103"/>
    <mergeCell ref="A104:E104"/>
    <mergeCell ref="A105:E105"/>
    <mergeCell ref="A106:E106"/>
    <mergeCell ref="A122:E122"/>
    <mergeCell ref="A126:E126"/>
    <mergeCell ref="A114:E114"/>
    <mergeCell ref="A115:E115"/>
    <mergeCell ref="A116:E116"/>
    <mergeCell ref="A119:L119"/>
    <mergeCell ref="A121:E121"/>
    <mergeCell ref="A123:E123"/>
    <mergeCell ref="A125:M125"/>
    <mergeCell ref="A127:E127"/>
    <mergeCell ref="A128:E128"/>
    <mergeCell ref="F128:I128"/>
    <mergeCell ref="A137:E137"/>
    <mergeCell ref="A138:E138"/>
    <mergeCell ref="A139:E139"/>
    <mergeCell ref="A140:E140"/>
    <mergeCell ref="A141:E141"/>
    <mergeCell ref="A142:E142"/>
    <mergeCell ref="A132:E132"/>
    <mergeCell ref="A133:E133"/>
    <mergeCell ref="A134:E134"/>
    <mergeCell ref="A135:E135"/>
    <mergeCell ref="A136:E136"/>
    <mergeCell ref="A130:L130"/>
    <mergeCell ref="A149:E149"/>
    <mergeCell ref="A150:E150"/>
    <mergeCell ref="A151:E151"/>
    <mergeCell ref="A152:E152"/>
    <mergeCell ref="A153:E153"/>
    <mergeCell ref="A154:E154"/>
    <mergeCell ref="A143:E143"/>
    <mergeCell ref="A144:E144"/>
    <mergeCell ref="A145:E145"/>
    <mergeCell ref="A146:E146"/>
    <mergeCell ref="A147:E147"/>
    <mergeCell ref="A148:E148"/>
    <mergeCell ref="K188:L188"/>
    <mergeCell ref="A175:E175"/>
    <mergeCell ref="A177:E177"/>
    <mergeCell ref="A164:E164"/>
    <mergeCell ref="A165:E165"/>
    <mergeCell ref="A166:E166"/>
    <mergeCell ref="A184:L184"/>
    <mergeCell ref="A155:E155"/>
    <mergeCell ref="A156:E156"/>
    <mergeCell ref="A157:E157"/>
    <mergeCell ref="A158:E158"/>
    <mergeCell ref="A178:E178"/>
    <mergeCell ref="A179:E179"/>
    <mergeCell ref="A170:L170"/>
    <mergeCell ref="A176:E176"/>
    <mergeCell ref="A186:C186"/>
    <mergeCell ref="D186:J186"/>
    <mergeCell ref="K186:L187"/>
    <mergeCell ref="A159:E159"/>
    <mergeCell ref="A160:E160"/>
    <mergeCell ref="A162:L162"/>
    <mergeCell ref="A167:E167"/>
    <mergeCell ref="A168:K168"/>
    <mergeCell ref="A9:G9"/>
    <mergeCell ref="A2:D2"/>
    <mergeCell ref="E2:H2"/>
    <mergeCell ref="A3:B3"/>
    <mergeCell ref="E3:F3"/>
    <mergeCell ref="A4:C4"/>
    <mergeCell ref="E4:G4"/>
    <mergeCell ref="A6:C6"/>
    <mergeCell ref="E6:G6"/>
    <mergeCell ref="A8:G8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Услуга №1</vt:lpstr>
      <vt:lpstr>Услуга №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2016-01-21T03:21:07Z</dcterms:modified>
</cp:coreProperties>
</file>