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525" windowWidth="15120" windowHeight="7590"/>
  </bookViews>
  <sheets>
    <sheet name="Услуга № 2" sheetId="6" r:id="rId1"/>
    <sheet name="Услуга №1 " sheetId="4" r:id="rId2"/>
  </sheets>
  <calcPr calcId="144525"/>
</workbook>
</file>

<file path=xl/calcChain.xml><?xml version="1.0" encoding="utf-8"?>
<calcChain xmlns="http://schemas.openxmlformats.org/spreadsheetml/2006/main">
  <c r="I72" i="4"/>
  <c r="I71"/>
  <c r="I70"/>
  <c r="I75"/>
  <c r="I74"/>
  <c r="I73"/>
  <c r="I74" i="6" l="1"/>
  <c r="G75"/>
  <c r="H74"/>
  <c r="J74" s="1"/>
  <c r="F75"/>
  <c r="I73"/>
  <c r="H73"/>
  <c r="K73" s="1"/>
  <c r="G76" i="4"/>
  <c r="H75"/>
  <c r="J75" s="1"/>
  <c r="K75"/>
  <c r="F76"/>
  <c r="H74"/>
  <c r="K74" s="1"/>
  <c r="J74"/>
  <c r="L75" l="1"/>
  <c r="L74"/>
  <c r="J73" i="6"/>
  <c r="L73" s="1"/>
  <c r="K74"/>
  <c r="L74" s="1"/>
  <c r="I72"/>
  <c r="H72"/>
  <c r="K72" s="1"/>
  <c r="H71"/>
  <c r="K71" s="1"/>
  <c r="I71"/>
  <c r="J71" l="1"/>
  <c r="L71" s="1"/>
  <c r="J72"/>
  <c r="L72" s="1"/>
  <c r="F148"/>
  <c r="G148"/>
  <c r="K147"/>
  <c r="I147"/>
  <c r="I69" i="4"/>
  <c r="H69"/>
  <c r="G146"/>
  <c r="F146"/>
  <c r="K145"/>
  <c r="K144"/>
  <c r="K143"/>
  <c r="L54"/>
  <c r="K146" i="6"/>
  <c r="K145"/>
  <c r="K144"/>
  <c r="K143"/>
  <c r="K142"/>
  <c r="K141"/>
  <c r="K140"/>
  <c r="L56"/>
  <c r="K129"/>
  <c r="H73" i="4"/>
  <c r="K73" s="1"/>
  <c r="H72"/>
  <c r="K72" s="1"/>
  <c r="H71"/>
  <c r="K71" s="1"/>
  <c r="H70"/>
  <c r="K70" s="1"/>
  <c r="K139"/>
  <c r="K138"/>
  <c r="K137"/>
  <c r="K136"/>
  <c r="K132" i="6"/>
  <c r="K135" i="4"/>
  <c r="K134"/>
  <c r="K126" i="6"/>
  <c r="K125"/>
  <c r="K124"/>
  <c r="J69" i="4" l="1"/>
  <c r="K69"/>
  <c r="J70"/>
  <c r="J72"/>
  <c r="L72" s="1"/>
  <c r="J71"/>
  <c r="L71" s="1"/>
  <c r="J73"/>
  <c r="L73" s="1"/>
  <c r="K139" i="6"/>
  <c r="K138"/>
  <c r="K137"/>
  <c r="K136"/>
  <c r="K135"/>
  <c r="K134"/>
  <c r="K133"/>
  <c r="K131"/>
  <c r="K130"/>
  <c r="K128"/>
  <c r="K127"/>
  <c r="K123"/>
  <c r="K122"/>
  <c r="K121"/>
  <c r="K120"/>
  <c r="K119"/>
  <c r="K118"/>
  <c r="K117"/>
  <c r="K116"/>
  <c r="K115"/>
  <c r="K114"/>
  <c r="L80"/>
  <c r="I70"/>
  <c r="H70"/>
  <c r="K70" s="1"/>
  <c r="I69"/>
  <c r="H69"/>
  <c r="I68"/>
  <c r="H68"/>
  <c r="K68" s="1"/>
  <c r="I67"/>
  <c r="H67"/>
  <c r="I66"/>
  <c r="H66"/>
  <c r="K66" s="1"/>
  <c r="I65"/>
  <c r="H65"/>
  <c r="I64"/>
  <c r="H64"/>
  <c r="K64" s="1"/>
  <c r="I63"/>
  <c r="H63"/>
  <c r="I62"/>
  <c r="H62"/>
  <c r="F56"/>
  <c r="L70" i="4" l="1"/>
  <c r="H147" i="6"/>
  <c r="J147" s="1"/>
  <c r="L147" s="1"/>
  <c r="H98"/>
  <c r="H104"/>
  <c r="H97"/>
  <c r="H96"/>
  <c r="L69" i="4"/>
  <c r="J67" i="6"/>
  <c r="H146"/>
  <c r="H144"/>
  <c r="H142"/>
  <c r="H140"/>
  <c r="H145"/>
  <c r="H143"/>
  <c r="H141"/>
  <c r="K148"/>
  <c r="H139"/>
  <c r="H132"/>
  <c r="H126"/>
  <c r="H125"/>
  <c r="H124"/>
  <c r="H129"/>
  <c r="J62"/>
  <c r="J69"/>
  <c r="K62"/>
  <c r="J63"/>
  <c r="J64"/>
  <c r="K63"/>
  <c r="J65"/>
  <c r="K65"/>
  <c r="J66"/>
  <c r="L66" s="1"/>
  <c r="K67"/>
  <c r="L67" s="1"/>
  <c r="J68"/>
  <c r="L68" s="1"/>
  <c r="K69"/>
  <c r="L69" s="1"/>
  <c r="J70"/>
  <c r="L70" s="1"/>
  <c r="H83"/>
  <c r="H108"/>
  <c r="H115"/>
  <c r="H117"/>
  <c r="H119"/>
  <c r="H121"/>
  <c r="H123"/>
  <c r="H128"/>
  <c r="H131"/>
  <c r="H134"/>
  <c r="H136"/>
  <c r="H138"/>
  <c r="H154"/>
  <c r="H92"/>
  <c r="H93"/>
  <c r="H94"/>
  <c r="H95"/>
  <c r="H114"/>
  <c r="H116"/>
  <c r="H118"/>
  <c r="H120"/>
  <c r="H122"/>
  <c r="H127"/>
  <c r="H130"/>
  <c r="H133"/>
  <c r="H135"/>
  <c r="H137"/>
  <c r="L64" l="1"/>
  <c r="J75"/>
  <c r="L62"/>
  <c r="L63"/>
  <c r="H86"/>
  <c r="H85"/>
  <c r="H84"/>
  <c r="L65"/>
  <c r="L75" l="1"/>
  <c r="A160" s="1"/>
  <c r="I83"/>
  <c r="J83" s="1"/>
  <c r="L83" s="1"/>
  <c r="I98"/>
  <c r="J98" s="1"/>
  <c r="L98" s="1"/>
  <c r="I97"/>
  <c r="J97" s="1"/>
  <c r="L97" s="1"/>
  <c r="I104"/>
  <c r="J104" s="1"/>
  <c r="L104" s="1"/>
  <c r="F160" s="1"/>
  <c r="I96"/>
  <c r="J96" s="1"/>
  <c r="L96" s="1"/>
  <c r="I146"/>
  <c r="J146" s="1"/>
  <c r="L146" s="1"/>
  <c r="I144"/>
  <c r="J144" s="1"/>
  <c r="L144" s="1"/>
  <c r="I142"/>
  <c r="J142" s="1"/>
  <c r="L142" s="1"/>
  <c r="I140"/>
  <c r="J140" s="1"/>
  <c r="L140" s="1"/>
  <c r="I145"/>
  <c r="J145" s="1"/>
  <c r="L145" s="1"/>
  <c r="I143"/>
  <c r="J143" s="1"/>
  <c r="L143" s="1"/>
  <c r="I141"/>
  <c r="J141" s="1"/>
  <c r="L141" s="1"/>
  <c r="I154"/>
  <c r="J154" s="1"/>
  <c r="L154" s="1"/>
  <c r="J160" s="1"/>
  <c r="I129"/>
  <c r="J129" s="1"/>
  <c r="L129" s="1"/>
  <c r="I126"/>
  <c r="J126" s="1"/>
  <c r="L126" s="1"/>
  <c r="I125"/>
  <c r="J125" s="1"/>
  <c r="L125" s="1"/>
  <c r="I124"/>
  <c r="J124" s="1"/>
  <c r="L124" s="1"/>
  <c r="I132"/>
  <c r="J132" s="1"/>
  <c r="L132" s="1"/>
  <c r="I95"/>
  <c r="J95" s="1"/>
  <c r="L95" s="1"/>
  <c r="I93"/>
  <c r="J93" s="1"/>
  <c r="L93" s="1"/>
  <c r="I116"/>
  <c r="J116" s="1"/>
  <c r="L116" s="1"/>
  <c r="I92"/>
  <c r="J92" s="1"/>
  <c r="L92" s="1"/>
  <c r="I94"/>
  <c r="J94" s="1"/>
  <c r="L94" s="1"/>
  <c r="I114"/>
  <c r="J114" s="1"/>
  <c r="L114" s="1"/>
  <c r="I118"/>
  <c r="J118" s="1"/>
  <c r="L118" s="1"/>
  <c r="I120"/>
  <c r="J120" s="1"/>
  <c r="L120" s="1"/>
  <c r="I130"/>
  <c r="J130" s="1"/>
  <c r="L130" s="1"/>
  <c r="I85"/>
  <c r="J85" s="1"/>
  <c r="L85" s="1"/>
  <c r="I122"/>
  <c r="J122" s="1"/>
  <c r="L122" s="1"/>
  <c r="I115"/>
  <c r="J115" s="1"/>
  <c r="L115" s="1"/>
  <c r="I123"/>
  <c r="J123" s="1"/>
  <c r="L123" s="1"/>
  <c r="I136"/>
  <c r="J136" s="1"/>
  <c r="L136" s="1"/>
  <c r="I127"/>
  <c r="J127" s="1"/>
  <c r="L127" s="1"/>
  <c r="I133"/>
  <c r="J133" s="1"/>
  <c r="L133" s="1"/>
  <c r="I139"/>
  <c r="J139" s="1"/>
  <c r="L139" s="1"/>
  <c r="I119"/>
  <c r="J119" s="1"/>
  <c r="L119" s="1"/>
  <c r="I131"/>
  <c r="J131" s="1"/>
  <c r="L131" s="1"/>
  <c r="I138"/>
  <c r="J138" s="1"/>
  <c r="L138" s="1"/>
  <c r="I135"/>
  <c r="J135" s="1"/>
  <c r="L135" s="1"/>
  <c r="I137"/>
  <c r="J137" s="1"/>
  <c r="L137" s="1"/>
  <c r="I84"/>
  <c r="J84" s="1"/>
  <c r="L84" s="1"/>
  <c r="I86"/>
  <c r="J86" s="1"/>
  <c r="L86" s="1"/>
  <c r="I108"/>
  <c r="J108" s="1"/>
  <c r="M108" s="1"/>
  <c r="M109" s="1"/>
  <c r="G160" s="1"/>
  <c r="I117"/>
  <c r="J117" s="1"/>
  <c r="L117" s="1"/>
  <c r="I121"/>
  <c r="J121" s="1"/>
  <c r="L121" s="1"/>
  <c r="I128"/>
  <c r="J128" s="1"/>
  <c r="L128" s="1"/>
  <c r="I134"/>
  <c r="J134" s="1"/>
  <c r="L134" s="1"/>
  <c r="L99" l="1"/>
  <c r="E160" s="1"/>
  <c r="L148"/>
  <c r="I160" s="1"/>
  <c r="L87"/>
  <c r="D160" s="1"/>
  <c r="K160" l="1"/>
  <c r="K142" i="4" l="1"/>
  <c r="K141"/>
  <c r="K140"/>
  <c r="K133"/>
  <c r="K132"/>
  <c r="K131"/>
  <c r="K127"/>
  <c r="K126"/>
  <c r="K125"/>
  <c r="K120"/>
  <c r="K119"/>
  <c r="K118"/>
  <c r="K117"/>
  <c r="L81" l="1"/>
  <c r="H105" l="1"/>
  <c r="H99"/>
  <c r="H98"/>
  <c r="H97"/>
  <c r="H145"/>
  <c r="H143"/>
  <c r="H144"/>
  <c r="H154"/>
  <c r="H137"/>
  <c r="H135"/>
  <c r="H139"/>
  <c r="H138"/>
  <c r="H136"/>
  <c r="H134"/>
  <c r="H141"/>
  <c r="H132"/>
  <c r="H130"/>
  <c r="H127"/>
  <c r="H125"/>
  <c r="H123"/>
  <c r="H121"/>
  <c r="H119"/>
  <c r="H117"/>
  <c r="H115"/>
  <c r="H109"/>
  <c r="H142"/>
  <c r="H140"/>
  <c r="H133"/>
  <c r="H131"/>
  <c r="H129"/>
  <c r="H128"/>
  <c r="H126"/>
  <c r="H124"/>
  <c r="H122"/>
  <c r="H120"/>
  <c r="H118"/>
  <c r="H116"/>
  <c r="H96"/>
  <c r="H93"/>
  <c r="H95"/>
  <c r="H84"/>
  <c r="H87" s="1"/>
  <c r="H94"/>
  <c r="H86" l="1"/>
  <c r="H85"/>
  <c r="H62"/>
  <c r="H63"/>
  <c r="H64"/>
  <c r="K64" s="1"/>
  <c r="H65"/>
  <c r="K65" s="1"/>
  <c r="H66"/>
  <c r="K66" s="1"/>
  <c r="H67"/>
  <c r="K67" s="1"/>
  <c r="H68"/>
  <c r="K68" s="1"/>
  <c r="H61"/>
  <c r="H60"/>
  <c r="I68"/>
  <c r="I67"/>
  <c r="I66"/>
  <c r="I65"/>
  <c r="I64"/>
  <c r="I63"/>
  <c r="I62"/>
  <c r="I61"/>
  <c r="I60"/>
  <c r="F54"/>
  <c r="J67" l="1"/>
  <c r="L67" s="1"/>
  <c r="J65"/>
  <c r="L65" s="1"/>
  <c r="J68"/>
  <c r="L68" s="1"/>
  <c r="J66"/>
  <c r="L66" s="1"/>
  <c r="J64"/>
  <c r="L64" s="1"/>
  <c r="K130"/>
  <c r="K129"/>
  <c r="K128"/>
  <c r="K124"/>
  <c r="K123"/>
  <c r="K122"/>
  <c r="K121"/>
  <c r="K116"/>
  <c r="K115"/>
  <c r="K63"/>
  <c r="K62"/>
  <c r="K61"/>
  <c r="K60"/>
  <c r="K146" l="1"/>
  <c r="J60"/>
  <c r="J61"/>
  <c r="J62"/>
  <c r="L62" s="1"/>
  <c r="J63"/>
  <c r="L63" s="1"/>
  <c r="L61" l="1"/>
  <c r="J76"/>
  <c r="L60"/>
  <c r="L76" l="1"/>
  <c r="A161" s="1"/>
  <c r="I84"/>
  <c r="J84" s="1"/>
  <c r="L84" s="1"/>
  <c r="I99"/>
  <c r="J99" s="1"/>
  <c r="L99" s="1"/>
  <c r="I105"/>
  <c r="J105" s="1"/>
  <c r="L105" s="1"/>
  <c r="F161" s="1"/>
  <c r="I98"/>
  <c r="J98" s="1"/>
  <c r="L98" s="1"/>
  <c r="I97"/>
  <c r="J97" s="1"/>
  <c r="L97" s="1"/>
  <c r="I145"/>
  <c r="J145" s="1"/>
  <c r="L145" s="1"/>
  <c r="I143"/>
  <c r="J143" s="1"/>
  <c r="L143" s="1"/>
  <c r="I144"/>
  <c r="J144" s="1"/>
  <c r="L144" s="1"/>
  <c r="I139"/>
  <c r="J139" s="1"/>
  <c r="L139" s="1"/>
  <c r="I138"/>
  <c r="J138" s="1"/>
  <c r="L138" s="1"/>
  <c r="I136"/>
  <c r="J136" s="1"/>
  <c r="L136" s="1"/>
  <c r="I134"/>
  <c r="J134" s="1"/>
  <c r="L134" s="1"/>
  <c r="I137"/>
  <c r="J137" s="1"/>
  <c r="L137" s="1"/>
  <c r="I135"/>
  <c r="J135" s="1"/>
  <c r="L135" s="1"/>
  <c r="I142"/>
  <c r="J142" s="1"/>
  <c r="L142" s="1"/>
  <c r="I140"/>
  <c r="J140" s="1"/>
  <c r="L140" s="1"/>
  <c r="I133"/>
  <c r="J133" s="1"/>
  <c r="L133" s="1"/>
  <c r="I131"/>
  <c r="J131" s="1"/>
  <c r="L131" s="1"/>
  <c r="I129"/>
  <c r="J129" s="1"/>
  <c r="L129" s="1"/>
  <c r="I127"/>
  <c r="J127" s="1"/>
  <c r="L127" s="1"/>
  <c r="I125"/>
  <c r="J125" s="1"/>
  <c r="L125" s="1"/>
  <c r="I123"/>
  <c r="J123" s="1"/>
  <c r="L123" s="1"/>
  <c r="I121"/>
  <c r="I119"/>
  <c r="J119" s="1"/>
  <c r="L119" s="1"/>
  <c r="I117"/>
  <c r="J117" s="1"/>
  <c r="L117" s="1"/>
  <c r="I141"/>
  <c r="J141" s="1"/>
  <c r="L141" s="1"/>
  <c r="I132"/>
  <c r="J132" s="1"/>
  <c r="L132" s="1"/>
  <c r="I130"/>
  <c r="J130" s="1"/>
  <c r="L130" s="1"/>
  <c r="I128"/>
  <c r="I126"/>
  <c r="J126" s="1"/>
  <c r="L126" s="1"/>
  <c r="I124"/>
  <c r="J124" s="1"/>
  <c r="L124" s="1"/>
  <c r="I122"/>
  <c r="I120"/>
  <c r="J120" s="1"/>
  <c r="L120" s="1"/>
  <c r="I118"/>
  <c r="J118" s="1"/>
  <c r="L118" s="1"/>
  <c r="J128"/>
  <c r="L128" s="1"/>
  <c r="J121"/>
  <c r="L121" s="1"/>
  <c r="I115"/>
  <c r="J115" s="1"/>
  <c r="L115" s="1"/>
  <c r="I94"/>
  <c r="J94" s="1"/>
  <c r="L94" s="1"/>
  <c r="I87"/>
  <c r="J87" s="1"/>
  <c r="L87" s="1"/>
  <c r="I85"/>
  <c r="J85" s="1"/>
  <c r="L85" s="1"/>
  <c r="I154"/>
  <c r="J154" s="1"/>
  <c r="L154" s="1"/>
  <c r="J161" s="1"/>
  <c r="J122"/>
  <c r="L122" s="1"/>
  <c r="I116"/>
  <c r="J116" s="1"/>
  <c r="L116" s="1"/>
  <c r="I109"/>
  <c r="J109" s="1"/>
  <c r="M109" s="1"/>
  <c r="G161" s="1"/>
  <c r="I95"/>
  <c r="J95" s="1"/>
  <c r="L95" s="1"/>
  <c r="I93"/>
  <c r="J93" s="1"/>
  <c r="L93" s="1"/>
  <c r="I86"/>
  <c r="J86" s="1"/>
  <c r="L86" s="1"/>
  <c r="I96"/>
  <c r="J96" s="1"/>
  <c r="L96" s="1"/>
  <c r="L100" l="1"/>
  <c r="E161" s="1"/>
  <c r="L146"/>
  <c r="I161" s="1"/>
  <c r="L88"/>
  <c r="D161" s="1"/>
  <c r="M110"/>
  <c r="K161" l="1"/>
</calcChain>
</file>

<file path=xl/sharedStrings.xml><?xml version="1.0" encoding="utf-8"?>
<sst xmlns="http://schemas.openxmlformats.org/spreadsheetml/2006/main" count="466" uniqueCount="150">
  <si>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</si>
  <si>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</si>
  <si>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</si>
  <si>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</si>
  <si>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</si>
  <si>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r>
      <t xml:space="preserve">Рабочих часов в год: </t>
    </r>
    <r>
      <rPr>
        <sz val="11"/>
        <color theme="1"/>
        <rFont val="Calibri"/>
        <family val="2"/>
        <charset val="204"/>
        <scheme val="minor"/>
      </rPr>
      <t xml:space="preserve">1974 часа </t>
    </r>
  </si>
  <si>
    <t>Должности по штатному расписанию</t>
  </si>
  <si>
    <t>З/п на одну ставку (ФОТ)</t>
  </si>
  <si>
    <t>Кол-во затраченных человеко-часов</t>
  </si>
  <si>
    <t>Число зрителей</t>
  </si>
  <si>
    <t>Норма трудозатрат на оказание 1 ед. услуги</t>
  </si>
  <si>
    <t>Стоимость 1 человека-часа</t>
  </si>
  <si>
    <t>Нормативные затраты</t>
  </si>
  <si>
    <t xml:space="preserve">Итого </t>
  </si>
  <si>
    <t>Ед.изм. нормы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</si>
  <si>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</si>
  <si>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</si>
  <si>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</si>
  <si>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</si>
  <si>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</si>
  <si>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</si>
  <si>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</si>
  <si>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Теплоэнергия</t>
  </si>
  <si>
    <t>Холодное водоснабжение</t>
  </si>
  <si>
    <t>Водоотведение</t>
  </si>
  <si>
    <t>Гкал</t>
  </si>
  <si>
    <t>м3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</si>
  <si>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</si>
  <si>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</si>
  <si>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</si>
  <si>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</si>
  <si>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Затраты на содержание объектов ОЦДИ, услуги связи</t>
  </si>
  <si>
    <t>Наименование затрат</t>
  </si>
  <si>
    <t>Итого содержание ОЦДИ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</si>
  <si>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</si>
  <si>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</si>
  <si>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</si>
  <si>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</si>
  <si>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</si>
  <si>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ФОТ с учетом количества ставок и отчислений</t>
  </si>
  <si>
    <t>Итого работники, не связанные с оказанием услуг</t>
  </si>
  <si>
    <t>Затраты на прочие общехозяйственные нужды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</si>
  <si>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</si>
  <si>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</si>
  <si>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</si>
  <si>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</si>
  <si>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</si>
  <si>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</si>
  <si>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</si>
  <si>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</si>
  <si>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</si>
  <si>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</si>
  <si>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</si>
  <si>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</si>
  <si>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</si>
  <si>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</si>
  <si>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</si>
  <si>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Нормативный объем </t>
    </r>
    <r>
      <rPr>
        <sz val="11"/>
        <color rgb="FFFF0000"/>
        <rFont val="Calibri"/>
        <family val="2"/>
        <charset val="204"/>
        <scheme val="minor"/>
      </rPr>
      <t>(лимит 2015)</t>
    </r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</si>
  <si>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>( из фактически сложившегося по  2015г.)</t>
    </r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</si>
  <si>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>(сумма договора)</t>
    </r>
  </si>
  <si>
    <t>Затраты на оплату труда (с начислениями) работников, непосредственно не связанных с оказанием услуги</t>
  </si>
  <si>
    <r>
      <t xml:space="preserve">Тариф (цена), рублей </t>
    </r>
    <r>
      <rPr>
        <sz val="11"/>
        <color rgb="FFFF0000"/>
        <rFont val="Calibri"/>
        <family val="2"/>
        <charset val="204"/>
        <scheme val="minor"/>
      </rPr>
      <t xml:space="preserve">(годовое обслуживание + междугородняя связь) </t>
    </r>
  </si>
  <si>
    <t>художественный руководитель</t>
  </si>
  <si>
    <t>художник-декоратор</t>
  </si>
  <si>
    <t>гардеробщик</t>
  </si>
  <si>
    <t>уборщик служебных помещений</t>
  </si>
  <si>
    <t>подсобный рабочий</t>
  </si>
  <si>
    <t>дворник</t>
  </si>
  <si>
    <t>слесарь-сантехник</t>
  </si>
  <si>
    <t>столяр</t>
  </si>
  <si>
    <t>кассир</t>
  </si>
  <si>
    <t>контролер билетов</t>
  </si>
  <si>
    <t>Руководитель кружка</t>
  </si>
  <si>
    <t>Инспектор по кадрам</t>
  </si>
  <si>
    <t>Секретарь-машинистка</t>
  </si>
  <si>
    <t>сторож</t>
  </si>
  <si>
    <t>вахтер</t>
  </si>
  <si>
    <t>хормейстер</t>
  </si>
  <si>
    <t>аккомпаниатор</t>
  </si>
  <si>
    <t>руководитель студии</t>
  </si>
  <si>
    <r>
      <t>Планируемое число зрителей в год:</t>
    </r>
    <r>
      <rPr>
        <sz val="11"/>
        <color theme="1"/>
        <rFont val="Calibri"/>
        <family val="2"/>
        <charset val="204"/>
        <scheme val="minor"/>
      </rPr>
      <t xml:space="preserve"> человек</t>
    </r>
  </si>
  <si>
    <t>Электроэнергия</t>
  </si>
  <si>
    <t>кВт час</t>
  </si>
  <si>
    <t xml:space="preserve">Время использования имущественного комплекса на 1 зрителя </t>
  </si>
  <si>
    <r>
      <t>Общее полезное время использования:</t>
    </r>
    <r>
      <rPr>
        <sz val="11"/>
        <color theme="1"/>
        <rFont val="Calibri"/>
        <family val="2"/>
        <charset val="204"/>
        <scheme val="minor"/>
      </rPr>
      <t>Количество рабочих дней (247)х количество рабочих часов в день (8) х количество потребителей</t>
    </r>
  </si>
  <si>
    <t>ТО узла учета тепловой энергии</t>
  </si>
  <si>
    <t>Реагирование на срабатывание средств тревожной синализации</t>
  </si>
  <si>
    <t>заведующий  отделом( отдел по работе с детьми)</t>
  </si>
  <si>
    <t>Заместитель директора (по основной деятельности)</t>
  </si>
  <si>
    <t>администратор</t>
  </si>
  <si>
    <r>
      <t xml:space="preserve">Учреждение:  </t>
    </r>
    <r>
      <rPr>
        <sz val="11"/>
        <color theme="1"/>
        <rFont val="Calibri"/>
        <family val="2"/>
        <charset val="204"/>
        <scheme val="minor"/>
      </rPr>
      <t>Муниципальное бюджетное учреждение  культуры «Городской Дворец культуры» г.Назарово Красноярского края</t>
    </r>
  </si>
  <si>
    <r>
      <t>Учреждение:</t>
    </r>
    <r>
      <rPr>
        <sz val="11"/>
        <color theme="1"/>
        <rFont val="Calibri"/>
        <family val="2"/>
        <charset val="204"/>
        <scheme val="minor"/>
      </rPr>
      <t>Муниципальное бюджетное учреждение  культуры «Городской Дворец культуры» г.Назарово Красноярского края</t>
    </r>
  </si>
  <si>
    <r>
      <t>Услуга:</t>
    </r>
    <r>
      <rPr>
        <sz val="11"/>
        <color theme="1"/>
        <rFont val="Calibri"/>
        <family val="2"/>
        <charset val="204"/>
        <scheme val="minor"/>
      </rPr>
      <t>Показ концертов и концертных программ</t>
    </r>
  </si>
  <si>
    <t>Штатное расписание: 87,5 человек</t>
  </si>
  <si>
    <r>
      <rPr>
        <b/>
        <sz val="11"/>
        <color theme="1"/>
        <rFont val="Calibri"/>
        <family val="2"/>
        <charset val="204"/>
        <scheme val="minor"/>
      </rPr>
      <t>Услуга</t>
    </r>
    <r>
      <rPr>
        <sz val="11"/>
        <color theme="1"/>
        <rFont val="Calibri"/>
        <family val="2"/>
        <charset val="204"/>
        <scheme val="minor"/>
      </rPr>
      <t>:  Показ спектаклей (театральных постановок)</t>
    </r>
  </si>
  <si>
    <t>Содержание услуги: Драма</t>
  </si>
  <si>
    <t xml:space="preserve">Зам. отделом по АХД </t>
  </si>
  <si>
    <t>Главный инженер</t>
  </si>
  <si>
    <t>Заведующий  отделом по клубам и любительским объединениям</t>
  </si>
  <si>
    <t xml:space="preserve">Зам. отделом по ОХД </t>
  </si>
  <si>
    <t>Заведующий отделом театрально-зрелищных представлений</t>
  </si>
  <si>
    <t>Заведующий отделом по досугово-массовой работе</t>
  </si>
  <si>
    <t>Культорганизатор</t>
  </si>
  <si>
    <t>Заведующий складом</t>
  </si>
  <si>
    <t>Заведующий костюмерной</t>
  </si>
  <si>
    <t>Кладовщик</t>
  </si>
  <si>
    <t>Заведующий художественно-оформительской мастерской</t>
  </si>
  <si>
    <t>Водитель</t>
  </si>
  <si>
    <t>водитель</t>
  </si>
  <si>
    <t>художник по свету</t>
  </si>
  <si>
    <t>звукооператор</t>
  </si>
  <si>
    <t>Механик по обслуживанию  звуковой техники</t>
  </si>
  <si>
    <t>Слесарь-электрик по ремонту электрооборудования</t>
  </si>
  <si>
    <t>электромонтер по ремонту и обслуживанию электрооборудования</t>
  </si>
  <si>
    <t>Художник -модельер театрального костюма</t>
  </si>
  <si>
    <t>Концертмейстер по классу вокала</t>
  </si>
  <si>
    <t>режиссер</t>
  </si>
  <si>
    <t>Заведующий художественно-постановочной частью</t>
  </si>
  <si>
    <t>балетмейстер</t>
  </si>
  <si>
    <t>балетмейстер-постановщик</t>
  </si>
  <si>
    <t>дирижер</t>
  </si>
  <si>
    <t>Артист духового оркестра</t>
  </si>
  <si>
    <t>Итого коммунальные услуги</t>
  </si>
  <si>
    <t>Прочие затраты</t>
  </si>
  <si>
    <t>Оплата услуг по ремонту и техническому обслуживанию автомобиля</t>
  </si>
  <si>
    <t>Обучение (Ростехнадзор)</t>
  </si>
  <si>
    <t>ТО установки пожаротушения</t>
  </si>
  <si>
    <t>ТО средств тревожной сигнализации</t>
  </si>
  <si>
    <t>ТО установок пожарной сигнализации</t>
  </si>
  <si>
    <t xml:space="preserve">                                                                 Затраты на прочие общехозяйственные нужды</t>
  </si>
  <si>
    <r>
      <t>Наименование показателя объема: 9215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</si>
  <si>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t>Утверждаю</t>
  </si>
  <si>
    <t xml:space="preserve">Приказ № ______   от  ________________ </t>
  </si>
  <si>
    <t>_______________________ Н.Н.Гурулев</t>
  </si>
  <si>
    <t>"________"____________2016г.</t>
  </si>
  <si>
    <t>Директор МБУК "ГДК"</t>
  </si>
  <si>
    <t>И.А. Гололобова</t>
  </si>
  <si>
    <t>Сапронова Ольга Васильевна</t>
  </si>
  <si>
    <t>8(39155) 7-45-95</t>
  </si>
  <si>
    <r>
      <t>Наименование показателя объема: 86053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</si>
  <si>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t>Содержание услуги: Стационар</t>
  </si>
  <si>
    <t xml:space="preserve">                           ИСХОДНЫЕ ДАННЫЕ И РЕЗУЛЬТАТЫ РАСЧЕТОВ МБУК "ГДК" г.НАЗАРОВО</t>
  </si>
  <si>
    <t xml:space="preserve">БАЗОВОГО НОРМАТИВА  ЗАТРАТ НА ОКАЗАНИЕ МУНИЦИПАЛЬНЫХ УСЛУГ </t>
  </si>
  <si>
    <t xml:space="preserve">                                                                НА 2016г.</t>
  </si>
  <si>
    <t xml:space="preserve">     НА 2016г.</t>
  </si>
  <si>
    <t>Хозяйственные материалы</t>
  </si>
  <si>
    <t>шт</t>
  </si>
  <si>
    <t xml:space="preserve"> </t>
  </si>
  <si>
    <r>
      <t>Содержание услуги:</t>
    </r>
    <r>
      <rPr>
        <sz val="11"/>
        <color theme="1"/>
        <rFont val="Calibri"/>
        <family val="2"/>
        <charset val="204"/>
        <scheme val="minor"/>
      </rPr>
      <t xml:space="preserve"> Сольный концерт,сборный концерт</t>
    </r>
  </si>
  <si>
    <r>
      <t>Содержание услуги:</t>
    </r>
    <r>
      <rPr>
        <sz val="11"/>
        <color theme="1"/>
        <rFont val="Calibri"/>
        <family val="2"/>
        <charset val="204"/>
        <scheme val="minor"/>
      </rPr>
      <t>Стационар</t>
    </r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</si>
</sst>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"/>
    <numFmt numFmtId="166" formatCode="0.000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0" fillId="0" borderId="1" xfId="0" applyFill="1" applyBorder="1" applyAlignment="1">
      <alignment wrapText="1"/>
    </xf>
    <xf numFmtId="164" fontId="0" fillId="0" borderId="1" xfId="0" applyNumberFormat="1" applyBorder="1"/>
    <xf numFmtId="0" fontId="3" fillId="0" borderId="1" xfId="0" applyFont="1" applyBorder="1"/>
    <xf numFmtId="0" fontId="0" fillId="0" borderId="0" xfId="0" applyBorder="1" applyAlignment="1">
      <alignment horizontal="left"/>
    </xf>
    <xf numFmtId="2" fontId="1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Border="1"/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/>
    <xf numFmtId="165" fontId="0" fillId="0" borderId="1" xfId="0" applyNumberForma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2" fontId="4" fillId="0" borderId="1" xfId="0" applyNumberFormat="1" applyFont="1" applyBorder="1"/>
    <xf numFmtId="0" fontId="5" fillId="0" borderId="0" xfId="0" applyFont="1"/>
    <xf numFmtId="0" fontId="4" fillId="0" borderId="0" xfId="0" applyFont="1"/>
    <xf numFmtId="2" fontId="0" fillId="0" borderId="1" xfId="0" applyNumberFormat="1" applyFill="1" applyBorder="1"/>
    <xf numFmtId="166" fontId="0" fillId="0" borderId="1" xfId="0" applyNumberFormat="1" applyBorder="1"/>
    <xf numFmtId="0" fontId="1" fillId="0" borderId="0" xfId="0" applyFont="1" applyAlignment="1">
      <alignment horizontal="center"/>
    </xf>
    <xf numFmtId="0" fontId="0" fillId="0" borderId="4" xfId="0" applyBorder="1"/>
    <xf numFmtId="0" fontId="1" fillId="0" borderId="0" xfId="0" applyFont="1" applyBorder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2" fontId="4" fillId="0" borderId="2" xfId="0" applyNumberFormat="1" applyFont="1" applyBorder="1"/>
    <xf numFmtId="0" fontId="4" fillId="0" borderId="4" xfId="0" applyFont="1" applyBorder="1"/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2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2" fontId="4" fillId="0" borderId="4" xfId="0" applyNumberFormat="1" applyFont="1" applyBorder="1"/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66"/>
  <sheetViews>
    <sheetView tabSelected="1" topLeftCell="A142" workbookViewId="0">
      <selection activeCell="G96" sqref="G96"/>
    </sheetView>
  </sheetViews>
  <sheetFormatPr defaultRowHeight="15"/>
  <cols>
    <col min="1" max="3" width="9.140625" customWidth="1"/>
    <col min="4" max="4" width="14" customWidth="1"/>
    <col min="5" max="5" width="9.140625" customWidth="1"/>
    <col min="6" max="6" width="13.7109375" customWidth="1"/>
    <col min="7" max="7" width="14.28515625" customWidth="1"/>
    <col min="8" max="8" width="17.42578125" customWidth="1"/>
    <col min="9" max="9" width="13.7109375" customWidth="1"/>
    <col min="10" max="10" width="12.7109375" customWidth="1"/>
    <col min="11" max="11" width="12.140625" customWidth="1"/>
    <col min="12" max="12" width="14.7109375" customWidth="1"/>
    <col min="13" max="13" width="16.140625" customWidth="1"/>
  </cols>
  <sheetData>
    <row r="2" spans="1:10" ht="15.75">
      <c r="A2" s="36"/>
      <c r="B2" s="37"/>
      <c r="C2" s="38"/>
      <c r="D2" s="39"/>
    </row>
    <row r="3" spans="1:10" ht="15.75">
      <c r="A3" s="37" t="s">
        <v>131</v>
      </c>
      <c r="B3" s="37"/>
      <c r="C3" s="37"/>
      <c r="D3" s="39"/>
    </row>
    <row r="4" spans="1:10" ht="15.75">
      <c r="A4" s="40" t="s">
        <v>132</v>
      </c>
      <c r="B4" s="40"/>
      <c r="C4" s="40"/>
      <c r="D4" s="39"/>
    </row>
    <row r="5" spans="1:10" ht="15.75">
      <c r="A5" s="41"/>
      <c r="B5" s="41"/>
      <c r="C5" s="41"/>
      <c r="D5" s="39"/>
    </row>
    <row r="6" spans="1:10" ht="15.75">
      <c r="A6" s="46" t="s">
        <v>133</v>
      </c>
      <c r="B6" s="46"/>
      <c r="C6" s="46"/>
      <c r="D6" s="47"/>
      <c r="E6" s="47"/>
      <c r="F6" s="47"/>
    </row>
    <row r="7" spans="1:10" ht="15.75">
      <c r="A7" s="48" t="s">
        <v>134</v>
      </c>
      <c r="B7" s="48"/>
      <c r="C7" s="48"/>
      <c r="D7" s="47"/>
    </row>
    <row r="8" spans="1:10" ht="15.75">
      <c r="A8" s="44" t="s">
        <v>141</v>
      </c>
      <c r="B8" s="45"/>
      <c r="C8" s="45"/>
      <c r="D8" s="45"/>
      <c r="E8" s="45"/>
      <c r="F8" s="45"/>
      <c r="G8" s="45"/>
      <c r="H8" s="45"/>
      <c r="I8" s="45"/>
      <c r="J8" s="45"/>
    </row>
    <row r="9" spans="1:10" ht="15.75">
      <c r="A9" s="44" t="s">
        <v>142</v>
      </c>
      <c r="B9" s="45"/>
      <c r="C9" s="45"/>
      <c r="D9" s="45"/>
      <c r="E9" s="45"/>
      <c r="F9" s="45"/>
      <c r="G9" s="45"/>
      <c r="H9" s="45"/>
      <c r="I9" s="45"/>
      <c r="J9" s="45"/>
    </row>
    <row r="10" spans="1:10" ht="15.75">
      <c r="D10" s="74" t="s">
        <v>143</v>
      </c>
      <c r="E10" s="74"/>
      <c r="F10" s="74"/>
      <c r="G10" s="74"/>
      <c r="H10" s="74"/>
      <c r="I10" s="74"/>
    </row>
    <row r="12" spans="1:10">
      <c r="A12" s="1" t="s">
        <v>90</v>
      </c>
    </row>
    <row r="13" spans="1:10">
      <c r="A13" t="s">
        <v>94</v>
      </c>
      <c r="B13" s="24"/>
      <c r="C13" s="24"/>
      <c r="D13" s="24"/>
      <c r="E13" s="24"/>
      <c r="F13" s="24"/>
    </row>
    <row r="14" spans="1:10">
      <c r="A14" s="1" t="s">
        <v>95</v>
      </c>
    </row>
    <row r="15" spans="1:10">
      <c r="A15" s="1" t="s">
        <v>140</v>
      </c>
    </row>
    <row r="16" spans="1:10">
      <c r="A16" s="1" t="s">
        <v>130</v>
      </c>
    </row>
    <row r="17" spans="1:12">
      <c r="A17" s="29" t="s">
        <v>93</v>
      </c>
      <c r="B17" s="30"/>
      <c r="C17" s="30"/>
      <c r="D17" s="30"/>
      <c r="E17" s="30"/>
    </row>
    <row r="18" spans="1:12" ht="33" customHeight="1">
      <c r="A18" s="61" t="s">
        <v>0</v>
      </c>
      <c r="B18" s="61"/>
      <c r="C18" s="61"/>
      <c r="D18" s="61"/>
      <c r="E18" s="61"/>
      <c r="F18" s="2" t="s">
        <v>1</v>
      </c>
      <c r="G18" s="61" t="s">
        <v>2</v>
      </c>
      <c r="H18" s="61"/>
      <c r="I18" s="61"/>
      <c r="J18" s="61"/>
      <c r="K18" s="61"/>
      <c r="L18" s="2" t="s">
        <v>1</v>
      </c>
    </row>
    <row r="19" spans="1:12" ht="15" customHeight="1">
      <c r="A19" s="57" t="s">
        <v>114</v>
      </c>
      <c r="B19" s="57"/>
      <c r="C19" s="57"/>
      <c r="D19" s="57"/>
      <c r="E19" s="57"/>
      <c r="F19" s="3">
        <v>0.1</v>
      </c>
      <c r="G19" s="57" t="s">
        <v>3</v>
      </c>
      <c r="H19" s="57"/>
      <c r="I19" s="57"/>
      <c r="J19" s="57"/>
      <c r="K19" s="57"/>
      <c r="L19" s="2">
        <v>0.7</v>
      </c>
    </row>
    <row r="20" spans="1:12" ht="15" customHeight="1">
      <c r="A20" s="56" t="s">
        <v>116</v>
      </c>
      <c r="B20" s="56"/>
      <c r="C20" s="56"/>
      <c r="D20" s="56"/>
      <c r="E20" s="56"/>
      <c r="F20" s="2">
        <v>0.2</v>
      </c>
      <c r="G20" s="57" t="s">
        <v>88</v>
      </c>
      <c r="H20" s="57"/>
      <c r="I20" s="57"/>
      <c r="J20" s="57"/>
      <c r="K20" s="57"/>
      <c r="L20" s="2">
        <v>0.7</v>
      </c>
    </row>
    <row r="21" spans="1:12" ht="15" customHeight="1">
      <c r="A21" s="56" t="s">
        <v>118</v>
      </c>
      <c r="B21" s="56"/>
      <c r="C21" s="56"/>
      <c r="D21" s="56"/>
      <c r="E21" s="56"/>
      <c r="F21" s="2">
        <v>0.2</v>
      </c>
      <c r="G21" s="56" t="s">
        <v>99</v>
      </c>
      <c r="H21" s="56"/>
      <c r="I21" s="56"/>
      <c r="J21" s="56"/>
      <c r="K21" s="56"/>
      <c r="L21" s="2">
        <v>0.7</v>
      </c>
    </row>
    <row r="22" spans="1:12" ht="27" customHeight="1">
      <c r="A22" s="56" t="s">
        <v>119</v>
      </c>
      <c r="B22" s="56"/>
      <c r="C22" s="56"/>
      <c r="D22" s="56"/>
      <c r="E22" s="56"/>
      <c r="F22" s="2">
        <v>0.2</v>
      </c>
      <c r="G22" s="57" t="s">
        <v>73</v>
      </c>
      <c r="H22" s="57"/>
      <c r="I22" s="57"/>
      <c r="J22" s="57"/>
      <c r="K22" s="57"/>
      <c r="L22" s="2">
        <v>0.1</v>
      </c>
    </row>
    <row r="23" spans="1:12" ht="14.25" customHeight="1">
      <c r="A23" s="57" t="s">
        <v>77</v>
      </c>
      <c r="B23" s="57"/>
      <c r="C23" s="57"/>
      <c r="D23" s="57"/>
      <c r="E23" s="57"/>
      <c r="F23" s="3">
        <v>0.3</v>
      </c>
      <c r="G23" s="57" t="s">
        <v>74</v>
      </c>
      <c r="H23" s="57"/>
      <c r="I23" s="57"/>
      <c r="J23" s="57"/>
      <c r="K23" s="57"/>
      <c r="L23" s="2">
        <v>0.1</v>
      </c>
    </row>
    <row r="24" spans="1:12" ht="15" customHeight="1">
      <c r="A24" s="57" t="s">
        <v>109</v>
      </c>
      <c r="B24" s="57"/>
      <c r="C24" s="57"/>
      <c r="D24" s="57"/>
      <c r="E24" s="57"/>
      <c r="F24" s="3">
        <v>0.1</v>
      </c>
      <c r="G24" s="57" t="s">
        <v>111</v>
      </c>
      <c r="H24" s="57"/>
      <c r="I24" s="57"/>
      <c r="J24" s="57"/>
      <c r="K24" s="57"/>
      <c r="L24" s="2">
        <v>0.44</v>
      </c>
    </row>
    <row r="25" spans="1:12" ht="15" customHeight="1">
      <c r="A25" s="56" t="s">
        <v>63</v>
      </c>
      <c r="B25" s="56"/>
      <c r="C25" s="56"/>
      <c r="D25" s="56"/>
      <c r="E25" s="56"/>
      <c r="F25" s="2">
        <v>0.1</v>
      </c>
      <c r="G25" s="57" t="s">
        <v>75</v>
      </c>
      <c r="H25" s="57"/>
      <c r="I25" s="57"/>
      <c r="J25" s="57"/>
      <c r="K25" s="57"/>
      <c r="L25" s="2">
        <v>0.4</v>
      </c>
    </row>
    <row r="26" spans="1:12">
      <c r="A26" s="57" t="s">
        <v>72</v>
      </c>
      <c r="B26" s="57"/>
      <c r="C26" s="57"/>
      <c r="D26" s="57"/>
      <c r="E26" s="57"/>
      <c r="F26" s="2">
        <v>0.3</v>
      </c>
      <c r="G26" s="57" t="s">
        <v>76</v>
      </c>
      <c r="H26" s="57"/>
      <c r="I26" s="57"/>
      <c r="J26" s="57"/>
      <c r="K26" s="57"/>
      <c r="L26" s="3">
        <v>0.1</v>
      </c>
    </row>
    <row r="27" spans="1:12">
      <c r="A27" s="56" t="s">
        <v>110</v>
      </c>
      <c r="B27" s="56"/>
      <c r="C27" s="56"/>
      <c r="D27" s="56"/>
      <c r="E27" s="56"/>
      <c r="F27" s="2">
        <v>0.5</v>
      </c>
      <c r="G27" s="56" t="s">
        <v>70</v>
      </c>
      <c r="H27" s="56"/>
      <c r="I27" s="56"/>
      <c r="J27" s="56"/>
      <c r="K27" s="56"/>
      <c r="L27" s="2">
        <v>0.1</v>
      </c>
    </row>
    <row r="28" spans="1:12" ht="29.25" customHeight="1">
      <c r="A28" s="58" t="s">
        <v>100</v>
      </c>
      <c r="B28" s="59"/>
      <c r="C28" s="59"/>
      <c r="D28" s="59"/>
      <c r="E28" s="60"/>
      <c r="F28" s="2">
        <v>0.4</v>
      </c>
      <c r="G28" s="56" t="s">
        <v>71</v>
      </c>
      <c r="H28" s="56"/>
      <c r="I28" s="56"/>
      <c r="J28" s="56"/>
      <c r="K28" s="56"/>
      <c r="L28" s="2">
        <v>0.1</v>
      </c>
    </row>
    <row r="29" spans="1:12">
      <c r="A29" s="58" t="s">
        <v>117</v>
      </c>
      <c r="B29" s="59"/>
      <c r="C29" s="59"/>
      <c r="D29" s="59"/>
      <c r="E29" s="60"/>
      <c r="F29" s="2">
        <v>0.9</v>
      </c>
      <c r="G29" s="53" t="s">
        <v>112</v>
      </c>
      <c r="H29" s="54"/>
      <c r="I29" s="54"/>
      <c r="J29" s="54"/>
      <c r="K29" s="55"/>
      <c r="L29" s="2">
        <v>0.1</v>
      </c>
    </row>
    <row r="30" spans="1:12">
      <c r="A30" s="58" t="s">
        <v>101</v>
      </c>
      <c r="B30" s="59"/>
      <c r="C30" s="59"/>
      <c r="D30" s="59"/>
      <c r="E30" s="60"/>
      <c r="F30" s="2">
        <v>0.1</v>
      </c>
      <c r="G30" s="56" t="s">
        <v>87</v>
      </c>
      <c r="H30" s="56"/>
      <c r="I30" s="56"/>
      <c r="J30" s="56"/>
      <c r="K30" s="56"/>
      <c r="L30" s="2">
        <v>0.1</v>
      </c>
    </row>
    <row r="31" spans="1:12" ht="30" customHeight="1">
      <c r="A31" s="58" t="s">
        <v>106</v>
      </c>
      <c r="B31" s="59"/>
      <c r="C31" s="59"/>
      <c r="D31" s="59"/>
      <c r="E31" s="60"/>
      <c r="F31" s="2">
        <v>0.1</v>
      </c>
      <c r="G31" s="56" t="s">
        <v>64</v>
      </c>
      <c r="H31" s="56"/>
      <c r="I31" s="56"/>
      <c r="J31" s="56"/>
      <c r="K31" s="56"/>
      <c r="L31" s="2">
        <v>0.2</v>
      </c>
    </row>
    <row r="32" spans="1:12">
      <c r="A32" s="56"/>
      <c r="B32" s="56"/>
      <c r="C32" s="56"/>
      <c r="D32" s="56"/>
      <c r="E32" s="56"/>
      <c r="F32" s="2"/>
      <c r="G32" s="56" t="s">
        <v>65</v>
      </c>
      <c r="H32" s="56"/>
      <c r="I32" s="56"/>
      <c r="J32" s="56"/>
      <c r="K32" s="56"/>
      <c r="L32" s="2">
        <v>2.2999999999999998</v>
      </c>
    </row>
    <row r="33" spans="1:12" ht="15" customHeight="1">
      <c r="A33" s="56"/>
      <c r="B33" s="56"/>
      <c r="C33" s="56"/>
      <c r="D33" s="56"/>
      <c r="E33" s="56"/>
      <c r="F33" s="2"/>
      <c r="G33" s="56" t="s">
        <v>108</v>
      </c>
      <c r="H33" s="56"/>
      <c r="I33" s="56"/>
      <c r="J33" s="56"/>
      <c r="K33" s="56"/>
      <c r="L33" s="2">
        <v>0.1</v>
      </c>
    </row>
    <row r="34" spans="1:12">
      <c r="A34" s="56"/>
      <c r="B34" s="56"/>
      <c r="C34" s="56"/>
      <c r="D34" s="56"/>
      <c r="E34" s="56"/>
      <c r="F34" s="2"/>
      <c r="G34" s="56" t="s">
        <v>66</v>
      </c>
      <c r="H34" s="56"/>
      <c r="I34" s="56"/>
      <c r="J34" s="56"/>
      <c r="K34" s="56"/>
      <c r="L34" s="2">
        <v>0.15</v>
      </c>
    </row>
    <row r="35" spans="1:12">
      <c r="A35" s="53"/>
      <c r="B35" s="54"/>
      <c r="C35" s="54"/>
      <c r="D35" s="54"/>
      <c r="E35" s="55"/>
      <c r="F35" s="2"/>
      <c r="G35" s="56" t="s">
        <v>67</v>
      </c>
      <c r="H35" s="56"/>
      <c r="I35" s="56"/>
      <c r="J35" s="56"/>
      <c r="K35" s="56"/>
      <c r="L35" s="2">
        <v>0.1</v>
      </c>
    </row>
    <row r="36" spans="1:12">
      <c r="A36" s="53"/>
      <c r="B36" s="54"/>
      <c r="C36" s="54"/>
      <c r="D36" s="54"/>
      <c r="E36" s="55"/>
      <c r="F36" s="2"/>
      <c r="G36" s="56" t="s">
        <v>68</v>
      </c>
      <c r="H36" s="56"/>
      <c r="I36" s="56"/>
      <c r="J36" s="56"/>
      <c r="K36" s="56"/>
      <c r="L36" s="2">
        <v>0.1</v>
      </c>
    </row>
    <row r="37" spans="1:12">
      <c r="A37" s="53"/>
      <c r="B37" s="54"/>
      <c r="C37" s="54"/>
      <c r="D37" s="54"/>
      <c r="E37" s="55"/>
      <c r="F37" s="2"/>
      <c r="G37" s="56" t="s">
        <v>69</v>
      </c>
      <c r="H37" s="56"/>
      <c r="I37" s="56"/>
      <c r="J37" s="56"/>
      <c r="K37" s="56"/>
      <c r="L37" s="2">
        <v>0.1</v>
      </c>
    </row>
    <row r="38" spans="1:12" ht="15" customHeight="1">
      <c r="A38" s="53"/>
      <c r="B38" s="54"/>
      <c r="C38" s="54"/>
      <c r="D38" s="54"/>
      <c r="E38" s="55"/>
      <c r="F38" s="2"/>
      <c r="G38" s="58" t="s">
        <v>113</v>
      </c>
      <c r="H38" s="59"/>
      <c r="I38" s="59"/>
      <c r="J38" s="59"/>
      <c r="K38" s="60"/>
      <c r="L38" s="2">
        <v>0.05</v>
      </c>
    </row>
    <row r="39" spans="1:12">
      <c r="A39" s="53"/>
      <c r="B39" s="54"/>
      <c r="C39" s="54"/>
      <c r="D39" s="54"/>
      <c r="E39" s="55"/>
      <c r="F39" s="2"/>
      <c r="G39" s="56" t="s">
        <v>89</v>
      </c>
      <c r="H39" s="56"/>
      <c r="I39" s="56"/>
      <c r="J39" s="56"/>
      <c r="K39" s="56"/>
      <c r="L39" s="2">
        <v>0.1</v>
      </c>
    </row>
    <row r="40" spans="1:12" ht="15" customHeight="1">
      <c r="A40" s="53"/>
      <c r="B40" s="54"/>
      <c r="C40" s="54"/>
      <c r="D40" s="54"/>
      <c r="E40" s="55"/>
      <c r="F40" s="2"/>
      <c r="G40" s="53" t="s">
        <v>97</v>
      </c>
      <c r="H40" s="54"/>
      <c r="I40" s="54"/>
      <c r="J40" s="54"/>
      <c r="K40" s="55"/>
      <c r="L40" s="2">
        <v>0.1</v>
      </c>
    </row>
    <row r="41" spans="1:12">
      <c r="A41" s="53"/>
      <c r="B41" s="54"/>
      <c r="C41" s="54"/>
      <c r="D41" s="54"/>
      <c r="E41" s="55"/>
      <c r="F41" s="2"/>
      <c r="G41" s="53" t="s">
        <v>98</v>
      </c>
      <c r="H41" s="54"/>
      <c r="I41" s="54"/>
      <c r="J41" s="54"/>
      <c r="K41" s="55"/>
      <c r="L41" s="2">
        <v>0.1</v>
      </c>
    </row>
    <row r="42" spans="1:12">
      <c r="A42" s="53"/>
      <c r="B42" s="54"/>
      <c r="C42" s="54"/>
      <c r="D42" s="54"/>
      <c r="E42" s="55"/>
      <c r="F42" s="2"/>
      <c r="G42" s="53" t="s">
        <v>103</v>
      </c>
      <c r="H42" s="54"/>
      <c r="I42" s="54"/>
      <c r="J42" s="54"/>
      <c r="K42" s="55"/>
      <c r="L42" s="2">
        <v>0.04</v>
      </c>
    </row>
    <row r="43" spans="1:12">
      <c r="A43" s="53"/>
      <c r="B43" s="54"/>
      <c r="C43" s="54"/>
      <c r="D43" s="54"/>
      <c r="E43" s="55"/>
      <c r="F43" s="2"/>
      <c r="G43" s="53" t="s">
        <v>104</v>
      </c>
      <c r="H43" s="54"/>
      <c r="I43" s="54"/>
      <c r="J43" s="54"/>
      <c r="K43" s="55"/>
      <c r="L43" s="2">
        <v>0.1</v>
      </c>
    </row>
    <row r="44" spans="1:12">
      <c r="A44" s="53"/>
      <c r="B44" s="54"/>
      <c r="C44" s="54"/>
      <c r="D44" s="54"/>
      <c r="E44" s="55"/>
      <c r="F44" s="2"/>
      <c r="G44" s="53" t="s">
        <v>105</v>
      </c>
      <c r="H44" s="54"/>
      <c r="I44" s="54"/>
      <c r="J44" s="54"/>
      <c r="K44" s="55"/>
      <c r="L44" s="2">
        <v>0.1</v>
      </c>
    </row>
    <row r="45" spans="1:12">
      <c r="A45" s="53"/>
      <c r="B45" s="54"/>
      <c r="C45" s="54"/>
      <c r="D45" s="54"/>
      <c r="E45" s="55"/>
      <c r="F45" s="2"/>
      <c r="G45" s="53" t="s">
        <v>121</v>
      </c>
      <c r="H45" s="54"/>
      <c r="I45" s="54"/>
      <c r="J45" s="54"/>
      <c r="K45" s="55"/>
      <c r="L45" s="2">
        <v>1</v>
      </c>
    </row>
    <row r="46" spans="1:12">
      <c r="A46" s="53"/>
      <c r="B46" s="54"/>
      <c r="C46" s="54"/>
      <c r="D46" s="54"/>
      <c r="E46" s="55"/>
      <c r="F46" s="2"/>
      <c r="G46" s="56" t="s">
        <v>120</v>
      </c>
      <c r="H46" s="56"/>
      <c r="I46" s="56"/>
      <c r="J46" s="56"/>
      <c r="K46" s="56"/>
      <c r="L46" s="2">
        <v>0.1</v>
      </c>
    </row>
    <row r="47" spans="1:12">
      <c r="A47" s="53"/>
      <c r="B47" s="54"/>
      <c r="C47" s="54"/>
      <c r="D47" s="54"/>
      <c r="E47" s="55"/>
      <c r="F47" s="2"/>
      <c r="G47" s="56" t="s">
        <v>115</v>
      </c>
      <c r="H47" s="56"/>
      <c r="I47" s="56"/>
      <c r="J47" s="56"/>
      <c r="K47" s="56"/>
      <c r="L47" s="2">
        <v>0.9</v>
      </c>
    </row>
    <row r="48" spans="1:12" ht="15" customHeight="1">
      <c r="A48" s="53"/>
      <c r="B48" s="54"/>
      <c r="C48" s="54"/>
      <c r="D48" s="54"/>
      <c r="E48" s="55"/>
      <c r="F48" s="2"/>
      <c r="G48" s="57" t="s">
        <v>78</v>
      </c>
      <c r="H48" s="57"/>
      <c r="I48" s="57"/>
      <c r="J48" s="57"/>
      <c r="K48" s="57"/>
      <c r="L48" s="2">
        <v>0.1</v>
      </c>
    </row>
    <row r="49" spans="1:12" ht="15" customHeight="1">
      <c r="A49" s="53"/>
      <c r="B49" s="54"/>
      <c r="C49" s="54"/>
      <c r="D49" s="54"/>
      <c r="E49" s="55"/>
      <c r="F49" s="2"/>
      <c r="G49" s="58" t="s">
        <v>102</v>
      </c>
      <c r="H49" s="59"/>
      <c r="I49" s="59"/>
      <c r="J49" s="59"/>
      <c r="K49" s="60"/>
      <c r="L49" s="2">
        <v>0.1</v>
      </c>
    </row>
    <row r="50" spans="1:12">
      <c r="A50" s="53"/>
      <c r="B50" s="54"/>
      <c r="C50" s="54"/>
      <c r="D50" s="54"/>
      <c r="E50" s="55"/>
      <c r="F50" s="2"/>
      <c r="G50" s="56" t="s">
        <v>62</v>
      </c>
      <c r="H50" s="56"/>
      <c r="I50" s="56"/>
      <c r="J50" s="56"/>
      <c r="K50" s="56"/>
      <c r="L50" s="2">
        <v>0.1</v>
      </c>
    </row>
    <row r="51" spans="1:12" ht="15" customHeight="1">
      <c r="A51" s="53"/>
      <c r="B51" s="54"/>
      <c r="C51" s="54"/>
      <c r="D51" s="54"/>
      <c r="E51" s="55"/>
      <c r="F51" s="2"/>
      <c r="G51" s="57" t="s">
        <v>79</v>
      </c>
      <c r="H51" s="57"/>
      <c r="I51" s="57"/>
      <c r="J51" s="57"/>
      <c r="K51" s="57"/>
      <c r="L51" s="2">
        <v>0.14000000000000001</v>
      </c>
    </row>
    <row r="52" spans="1:12" ht="15" customHeight="1">
      <c r="A52" s="53"/>
      <c r="B52" s="54"/>
      <c r="C52" s="54"/>
      <c r="D52" s="54"/>
      <c r="E52" s="55"/>
      <c r="F52" s="2"/>
      <c r="G52" s="56"/>
      <c r="H52" s="56"/>
      <c r="I52" s="56"/>
      <c r="J52" s="56"/>
      <c r="K52" s="56"/>
      <c r="L52" s="2"/>
    </row>
    <row r="53" spans="1:12">
      <c r="A53" s="53"/>
      <c r="B53" s="54"/>
      <c r="C53" s="54"/>
      <c r="D53" s="54"/>
      <c r="E53" s="55"/>
      <c r="F53" s="2"/>
      <c r="G53" s="58"/>
      <c r="H53" s="59"/>
      <c r="I53" s="59"/>
      <c r="J53" s="59"/>
      <c r="K53" s="60"/>
      <c r="L53" s="2"/>
    </row>
    <row r="54" spans="1:12">
      <c r="A54" s="53"/>
      <c r="B54" s="54"/>
      <c r="C54" s="54"/>
      <c r="D54" s="54"/>
      <c r="E54" s="55"/>
      <c r="F54" s="2"/>
      <c r="G54" s="56"/>
      <c r="H54" s="56"/>
      <c r="I54" s="56"/>
      <c r="J54" s="56"/>
      <c r="K54" s="56"/>
      <c r="L54" s="2"/>
    </row>
    <row r="55" spans="1:12">
      <c r="A55" s="53"/>
      <c r="B55" s="54"/>
      <c r="C55" s="54"/>
      <c r="D55" s="54"/>
      <c r="E55" s="55"/>
      <c r="F55" s="2"/>
      <c r="G55" s="57"/>
      <c r="H55" s="57"/>
      <c r="I55" s="57"/>
      <c r="J55" s="57"/>
      <c r="K55" s="57"/>
      <c r="L55" s="2"/>
    </row>
    <row r="56" spans="1:12">
      <c r="A56" s="52" t="s">
        <v>4</v>
      </c>
      <c r="B56" s="52"/>
      <c r="C56" s="52"/>
      <c r="D56" s="52"/>
      <c r="E56" s="52"/>
      <c r="F56" s="2">
        <f>SUM(F19:F48)</f>
        <v>3.5</v>
      </c>
      <c r="G56" s="52" t="s">
        <v>4</v>
      </c>
      <c r="H56" s="52"/>
      <c r="I56" s="52"/>
      <c r="J56" s="52"/>
      <c r="K56" s="52"/>
      <c r="L56" s="2">
        <f>SUM(L19:L55)</f>
        <v>9.7199999999999971</v>
      </c>
    </row>
    <row r="58" spans="1:12">
      <c r="A58" s="1" t="s">
        <v>80</v>
      </c>
      <c r="F58">
        <v>9210</v>
      </c>
    </row>
    <row r="59" spans="1:12">
      <c r="A59" s="1" t="s">
        <v>5</v>
      </c>
    </row>
    <row r="61" spans="1:12" ht="60">
      <c r="A61" s="52" t="s">
        <v>6</v>
      </c>
      <c r="B61" s="52"/>
      <c r="C61" s="52"/>
      <c r="D61" s="52"/>
      <c r="E61" s="52"/>
      <c r="F61" s="4" t="s">
        <v>7</v>
      </c>
      <c r="G61" s="4" t="s">
        <v>1</v>
      </c>
      <c r="H61" s="4" t="s">
        <v>8</v>
      </c>
      <c r="I61" s="4" t="s">
        <v>9</v>
      </c>
      <c r="J61" s="4" t="s">
        <v>10</v>
      </c>
      <c r="K61" s="4" t="s">
        <v>11</v>
      </c>
      <c r="L61" s="4" t="s">
        <v>12</v>
      </c>
    </row>
    <row r="62" spans="1:12" ht="15" customHeight="1">
      <c r="A62" s="57" t="s">
        <v>114</v>
      </c>
      <c r="B62" s="57"/>
      <c r="C62" s="57"/>
      <c r="D62" s="57"/>
      <c r="E62" s="57"/>
      <c r="F62" s="2">
        <v>11522.35</v>
      </c>
      <c r="G62" s="3">
        <v>0.1</v>
      </c>
      <c r="H62" s="2">
        <f>1974*G62</f>
        <v>197.4</v>
      </c>
      <c r="I62" s="2">
        <f>F58</f>
        <v>9210</v>
      </c>
      <c r="J62" s="5">
        <f>H62/I62</f>
        <v>2.1433224755700326E-2</v>
      </c>
      <c r="K62" s="5">
        <f>F62*12*1.302/H62</f>
        <v>911.98174468085108</v>
      </c>
      <c r="L62" s="5">
        <f>J62*K62</f>
        <v>19.546709706840392</v>
      </c>
    </row>
    <row r="63" spans="1:12" ht="15" customHeight="1">
      <c r="A63" s="56" t="s">
        <v>116</v>
      </c>
      <c r="B63" s="56"/>
      <c r="C63" s="56"/>
      <c r="D63" s="56"/>
      <c r="E63" s="56"/>
      <c r="F63" s="2">
        <v>15044.17</v>
      </c>
      <c r="G63" s="2">
        <v>0.2</v>
      </c>
      <c r="H63" s="2">
        <f>1974*G63</f>
        <v>394.8</v>
      </c>
      <c r="I63" s="2">
        <f>F58</f>
        <v>9210</v>
      </c>
      <c r="J63" s="5">
        <f t="shared" ref="J63:J74" si="0">H63/I63</f>
        <v>4.2866449511400652E-2</v>
      </c>
      <c r="K63" s="5">
        <f t="shared" ref="K63:K74" si="1">F63*12*1.302/H63</f>
        <v>595.36502553191497</v>
      </c>
      <c r="L63" s="5">
        <f t="shared" ref="L63:L74" si="2">J63*K63</f>
        <v>25.521184807817594</v>
      </c>
    </row>
    <row r="64" spans="1:12">
      <c r="A64" s="56" t="s">
        <v>118</v>
      </c>
      <c r="B64" s="56"/>
      <c r="C64" s="56"/>
      <c r="D64" s="56"/>
      <c r="E64" s="56"/>
      <c r="F64" s="2">
        <v>15044.17</v>
      </c>
      <c r="G64" s="2">
        <v>0.2</v>
      </c>
      <c r="H64" s="2">
        <f t="shared" ref="H64:H74" si="3">1974*G64</f>
        <v>394.8</v>
      </c>
      <c r="I64" s="2">
        <f>F58</f>
        <v>9210</v>
      </c>
      <c r="J64" s="5">
        <f t="shared" si="0"/>
        <v>4.2866449511400652E-2</v>
      </c>
      <c r="K64" s="5">
        <f t="shared" si="1"/>
        <v>595.36502553191497</v>
      </c>
      <c r="L64" s="5">
        <f t="shared" si="2"/>
        <v>25.521184807817594</v>
      </c>
    </row>
    <row r="65" spans="1:12" ht="26.25" customHeight="1">
      <c r="A65" s="56" t="s">
        <v>119</v>
      </c>
      <c r="B65" s="56"/>
      <c r="C65" s="56"/>
      <c r="D65" s="56"/>
      <c r="E65" s="56"/>
      <c r="F65" s="2">
        <v>15044.17</v>
      </c>
      <c r="G65" s="2">
        <v>0.2</v>
      </c>
      <c r="H65" s="2">
        <f t="shared" si="3"/>
        <v>394.8</v>
      </c>
      <c r="I65" s="2">
        <f>F58</f>
        <v>9210</v>
      </c>
      <c r="J65" s="5">
        <f t="shared" si="0"/>
        <v>4.2866449511400652E-2</v>
      </c>
      <c r="K65" s="5">
        <f t="shared" si="1"/>
        <v>595.36502553191497</v>
      </c>
      <c r="L65" s="5">
        <f t="shared" si="2"/>
        <v>25.521184807817594</v>
      </c>
    </row>
    <row r="66" spans="1:12" ht="15" customHeight="1">
      <c r="A66" s="57" t="s">
        <v>77</v>
      </c>
      <c r="B66" s="57"/>
      <c r="C66" s="57"/>
      <c r="D66" s="57"/>
      <c r="E66" s="57"/>
      <c r="F66" s="2">
        <v>15044.17</v>
      </c>
      <c r="G66" s="3">
        <v>0.3</v>
      </c>
      <c r="H66" s="2">
        <f t="shared" si="3"/>
        <v>592.19999999999993</v>
      </c>
      <c r="I66" s="2">
        <f>F58</f>
        <v>9210</v>
      </c>
      <c r="J66" s="5">
        <f t="shared" si="0"/>
        <v>6.4299674267100967E-2</v>
      </c>
      <c r="K66" s="5">
        <f t="shared" si="1"/>
        <v>396.9100170212767</v>
      </c>
      <c r="L66" s="5">
        <f t="shared" si="2"/>
        <v>25.521184807817594</v>
      </c>
    </row>
    <row r="67" spans="1:12" ht="15" customHeight="1">
      <c r="A67" s="57" t="s">
        <v>109</v>
      </c>
      <c r="B67" s="57"/>
      <c r="C67" s="57"/>
      <c r="D67" s="57"/>
      <c r="E67" s="57"/>
      <c r="F67" s="2">
        <v>11522.35</v>
      </c>
      <c r="G67" s="3">
        <v>0.1</v>
      </c>
      <c r="H67" s="2">
        <f t="shared" si="3"/>
        <v>197.4</v>
      </c>
      <c r="I67" s="2">
        <f>F58</f>
        <v>9210</v>
      </c>
      <c r="J67" s="5">
        <f t="shared" si="0"/>
        <v>2.1433224755700326E-2</v>
      </c>
      <c r="K67" s="5">
        <f t="shared" si="1"/>
        <v>911.98174468085108</v>
      </c>
      <c r="L67" s="5">
        <f t="shared" si="2"/>
        <v>19.546709706840392</v>
      </c>
    </row>
    <row r="68" spans="1:12">
      <c r="A68" s="56" t="s">
        <v>63</v>
      </c>
      <c r="B68" s="56"/>
      <c r="C68" s="56"/>
      <c r="D68" s="56"/>
      <c r="E68" s="56"/>
      <c r="F68" s="2">
        <v>11522.35</v>
      </c>
      <c r="G68" s="2">
        <v>0.1</v>
      </c>
      <c r="H68" s="2">
        <f t="shared" si="3"/>
        <v>197.4</v>
      </c>
      <c r="I68" s="2">
        <f>F58</f>
        <v>9210</v>
      </c>
      <c r="J68" s="5">
        <f t="shared" si="0"/>
        <v>2.1433224755700326E-2</v>
      </c>
      <c r="K68" s="5">
        <f t="shared" si="1"/>
        <v>911.98174468085108</v>
      </c>
      <c r="L68" s="5">
        <f t="shared" si="2"/>
        <v>19.546709706840392</v>
      </c>
    </row>
    <row r="69" spans="1:12" ht="15" customHeight="1">
      <c r="A69" s="57" t="s">
        <v>72</v>
      </c>
      <c r="B69" s="57"/>
      <c r="C69" s="57"/>
      <c r="D69" s="57"/>
      <c r="E69" s="57"/>
      <c r="F69" s="2">
        <v>9544</v>
      </c>
      <c r="G69" s="2">
        <v>0.3</v>
      </c>
      <c r="H69" s="2">
        <f t="shared" si="3"/>
        <v>592.19999999999993</v>
      </c>
      <c r="I69" s="2">
        <f>F58</f>
        <v>9210</v>
      </c>
      <c r="J69" s="5">
        <f t="shared" si="0"/>
        <v>6.4299674267100967E-2</v>
      </c>
      <c r="K69" s="5">
        <f t="shared" si="1"/>
        <v>251.79914893617024</v>
      </c>
      <c r="L69" s="5">
        <f t="shared" si="2"/>
        <v>16.190603257328991</v>
      </c>
    </row>
    <row r="70" spans="1:12">
      <c r="A70" s="56" t="s">
        <v>110</v>
      </c>
      <c r="B70" s="56"/>
      <c r="C70" s="56"/>
      <c r="D70" s="56"/>
      <c r="E70" s="56"/>
      <c r="F70" s="2">
        <v>11522.35</v>
      </c>
      <c r="G70" s="2">
        <v>0.5</v>
      </c>
      <c r="H70" s="2">
        <f t="shared" si="3"/>
        <v>987</v>
      </c>
      <c r="I70" s="2">
        <f>F58</f>
        <v>9210</v>
      </c>
      <c r="J70" s="5">
        <f t="shared" si="0"/>
        <v>0.10716612377850163</v>
      </c>
      <c r="K70" s="5">
        <f t="shared" si="1"/>
        <v>182.39634893617023</v>
      </c>
      <c r="L70" s="5">
        <f t="shared" si="2"/>
        <v>19.546709706840392</v>
      </c>
    </row>
    <row r="71" spans="1:12" ht="30.75" customHeight="1">
      <c r="A71" s="58" t="s">
        <v>100</v>
      </c>
      <c r="B71" s="59"/>
      <c r="C71" s="59"/>
      <c r="D71" s="59"/>
      <c r="E71" s="60"/>
      <c r="F71" s="2">
        <v>15044.17</v>
      </c>
      <c r="G71" s="2">
        <v>0.4</v>
      </c>
      <c r="H71" s="2">
        <f t="shared" si="3"/>
        <v>789.6</v>
      </c>
      <c r="I71" s="2">
        <f>F58</f>
        <v>9210</v>
      </c>
      <c r="J71" s="5">
        <f t="shared" si="0"/>
        <v>8.5732899022801304E-2</v>
      </c>
      <c r="K71" s="5">
        <f t="shared" si="1"/>
        <v>297.68251276595748</v>
      </c>
      <c r="L71" s="5">
        <f t="shared" si="2"/>
        <v>25.521184807817594</v>
      </c>
    </row>
    <row r="72" spans="1:12" ht="19.5" customHeight="1">
      <c r="A72" s="58" t="s">
        <v>117</v>
      </c>
      <c r="B72" s="59"/>
      <c r="C72" s="59"/>
      <c r="D72" s="59"/>
      <c r="E72" s="60"/>
      <c r="F72" s="2">
        <v>15044.17</v>
      </c>
      <c r="G72" s="2">
        <v>0.9</v>
      </c>
      <c r="H72" s="2">
        <f t="shared" si="3"/>
        <v>1776.6000000000001</v>
      </c>
      <c r="I72" s="2">
        <f>F58</f>
        <v>9210</v>
      </c>
      <c r="J72" s="5">
        <f t="shared" si="0"/>
        <v>0.19289902280130294</v>
      </c>
      <c r="K72" s="5">
        <f t="shared" si="1"/>
        <v>132.30333900709221</v>
      </c>
      <c r="L72" s="5">
        <f t="shared" si="2"/>
        <v>25.521184807817594</v>
      </c>
    </row>
    <row r="73" spans="1:12" ht="18.75" customHeight="1">
      <c r="A73" s="58" t="s">
        <v>101</v>
      </c>
      <c r="B73" s="59"/>
      <c r="C73" s="59"/>
      <c r="D73" s="59"/>
      <c r="E73" s="60"/>
      <c r="F73" s="2">
        <v>15044.17</v>
      </c>
      <c r="G73" s="2">
        <v>0.1</v>
      </c>
      <c r="H73" s="2">
        <f t="shared" si="3"/>
        <v>197.4</v>
      </c>
      <c r="I73" s="2">
        <f>F58</f>
        <v>9210</v>
      </c>
      <c r="J73" s="5">
        <f t="shared" si="0"/>
        <v>2.1433224755700326E-2</v>
      </c>
      <c r="K73" s="5">
        <f t="shared" si="1"/>
        <v>1190.7300510638299</v>
      </c>
      <c r="L73" s="5">
        <f t="shared" si="2"/>
        <v>25.521184807817594</v>
      </c>
    </row>
    <row r="74" spans="1:12" ht="36" customHeight="1">
      <c r="A74" s="58" t="s">
        <v>106</v>
      </c>
      <c r="B74" s="59"/>
      <c r="C74" s="59"/>
      <c r="D74" s="59"/>
      <c r="E74" s="60"/>
      <c r="F74" s="2">
        <v>15044.17</v>
      </c>
      <c r="G74" s="2">
        <v>0.1</v>
      </c>
      <c r="H74" s="2">
        <f t="shared" si="3"/>
        <v>197.4</v>
      </c>
      <c r="I74" s="2">
        <f>F58</f>
        <v>9210</v>
      </c>
      <c r="J74" s="5">
        <f t="shared" si="0"/>
        <v>2.1433224755700326E-2</v>
      </c>
      <c r="K74" s="5">
        <f t="shared" si="1"/>
        <v>1190.7300510638299</v>
      </c>
      <c r="L74" s="5">
        <f t="shared" si="2"/>
        <v>25.521184807817594</v>
      </c>
    </row>
    <row r="75" spans="1:12">
      <c r="A75" s="52" t="s">
        <v>13</v>
      </c>
      <c r="B75" s="52"/>
      <c r="C75" s="52"/>
      <c r="D75" s="52"/>
      <c r="E75" s="52"/>
      <c r="F75" s="2">
        <f>SUM(F62:F74)</f>
        <v>175986.76000000004</v>
      </c>
      <c r="G75" s="2">
        <f>SUM(G62:G74)</f>
        <v>3.5</v>
      </c>
      <c r="H75" s="2"/>
      <c r="I75" s="2"/>
      <c r="J75" s="5">
        <f>SUM(J62:J74)</f>
        <v>0.75016286644951147</v>
      </c>
      <c r="K75" s="2"/>
      <c r="L75" s="5">
        <f>SUM(L62:L74)</f>
        <v>298.54692054723137</v>
      </c>
    </row>
    <row r="76" spans="1:12">
      <c r="A76" s="6"/>
      <c r="B76" s="6"/>
      <c r="C76" s="6"/>
      <c r="D76" s="6"/>
      <c r="E76" s="6"/>
      <c r="F76" s="7"/>
      <c r="G76" s="7"/>
      <c r="H76" s="7"/>
      <c r="I76" s="7"/>
      <c r="J76" s="8"/>
      <c r="K76" s="7"/>
      <c r="L76" s="8"/>
    </row>
    <row r="77" spans="1:12">
      <c r="A77" s="12" t="s">
        <v>83</v>
      </c>
      <c r="B77" s="12"/>
      <c r="C77" s="12"/>
      <c r="D77" s="12"/>
      <c r="E77" s="12"/>
      <c r="F77" s="12"/>
      <c r="G77" s="12"/>
      <c r="H77" s="12">
        <v>0.75</v>
      </c>
      <c r="I77" s="12"/>
      <c r="J77" s="12"/>
      <c r="K77" s="12"/>
      <c r="L77" s="12"/>
    </row>
    <row r="78" spans="1:12" ht="24.75" customHeight="1"/>
    <row r="79" spans="1:12" ht="18" customHeight="1">
      <c r="A79" s="62" t="s">
        <v>15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</row>
    <row r="80" spans="1:12">
      <c r="A80" s="51" t="s">
        <v>84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13">
        <f>(F58/1974)*247*8</f>
        <v>9219.33130699088</v>
      </c>
    </row>
    <row r="82" spans="1:12" ht="105">
      <c r="A82" s="52" t="s">
        <v>16</v>
      </c>
      <c r="B82" s="52"/>
      <c r="C82" s="52"/>
      <c r="D82" s="52"/>
      <c r="E82" s="52"/>
      <c r="F82" s="4" t="s">
        <v>14</v>
      </c>
      <c r="G82" s="4" t="s">
        <v>57</v>
      </c>
      <c r="H82" s="4" t="s">
        <v>18</v>
      </c>
      <c r="I82" s="4" t="s">
        <v>19</v>
      </c>
      <c r="J82" s="4" t="s">
        <v>20</v>
      </c>
      <c r="K82" s="4" t="s">
        <v>58</v>
      </c>
      <c r="L82" s="4" t="s">
        <v>12</v>
      </c>
    </row>
    <row r="83" spans="1:12">
      <c r="A83" s="53" t="s">
        <v>81</v>
      </c>
      <c r="B83" s="54"/>
      <c r="C83" s="54"/>
      <c r="D83" s="54"/>
      <c r="E83" s="55"/>
      <c r="F83" s="4" t="s">
        <v>82</v>
      </c>
      <c r="G83" s="4">
        <v>500.25</v>
      </c>
      <c r="H83" s="14">
        <f>L80</f>
        <v>9219.33130699088</v>
      </c>
      <c r="I83" s="14">
        <f>J75</f>
        <v>0.75016286644951147</v>
      </c>
      <c r="J83" s="10">
        <f t="shared" ref="J83:J86" si="4">G83/H83*I83</f>
        <v>4.0704576226348141E-2</v>
      </c>
      <c r="K83" s="4">
        <v>5.36</v>
      </c>
      <c r="L83" s="14">
        <f>J83*K83</f>
        <v>0.21817652857322606</v>
      </c>
    </row>
    <row r="84" spans="1:12">
      <c r="A84" s="56" t="s">
        <v>22</v>
      </c>
      <c r="B84" s="56"/>
      <c r="C84" s="56"/>
      <c r="D84" s="56"/>
      <c r="E84" s="56"/>
      <c r="F84" s="2" t="s">
        <v>25</v>
      </c>
      <c r="G84" s="2">
        <v>5.8680000000000003</v>
      </c>
      <c r="H84" s="5">
        <f>H83</f>
        <v>9219.33130699088</v>
      </c>
      <c r="I84" s="5">
        <f>J75</f>
        <v>0.75016286644951147</v>
      </c>
      <c r="J84" s="10">
        <f t="shared" si="4"/>
        <v>4.7747017150666853E-4</v>
      </c>
      <c r="K84" s="2">
        <v>1448.65</v>
      </c>
      <c r="L84" s="5">
        <f t="shared" ref="L84:L86" si="5">K84*J84</f>
        <v>0.69168716395313545</v>
      </c>
    </row>
    <row r="85" spans="1:12">
      <c r="A85" s="56" t="s">
        <v>23</v>
      </c>
      <c r="B85" s="56"/>
      <c r="C85" s="56"/>
      <c r="D85" s="56"/>
      <c r="E85" s="56"/>
      <c r="F85" s="2" t="s">
        <v>26</v>
      </c>
      <c r="G85" s="2">
        <v>50</v>
      </c>
      <c r="H85" s="5">
        <f>H83</f>
        <v>9219.33130699088</v>
      </c>
      <c r="I85" s="5">
        <f>J75</f>
        <v>0.75016286644951147</v>
      </c>
      <c r="J85" s="10">
        <f t="shared" si="4"/>
        <v>4.0684234109293494E-3</v>
      </c>
      <c r="K85" s="2">
        <v>28.71</v>
      </c>
      <c r="L85" s="5">
        <f t="shared" si="5"/>
        <v>0.11680443612778163</v>
      </c>
    </row>
    <row r="86" spans="1:12">
      <c r="A86" s="56" t="s">
        <v>24</v>
      </c>
      <c r="B86" s="56"/>
      <c r="C86" s="56"/>
      <c r="D86" s="56"/>
      <c r="E86" s="56"/>
      <c r="F86" s="2" t="s">
        <v>26</v>
      </c>
      <c r="G86" s="2">
        <v>50</v>
      </c>
      <c r="H86" s="5">
        <f>H83</f>
        <v>9219.33130699088</v>
      </c>
      <c r="I86" s="5">
        <f>J75</f>
        <v>0.75016286644951147</v>
      </c>
      <c r="J86" s="10">
        <f t="shared" si="4"/>
        <v>4.0684234109293494E-3</v>
      </c>
      <c r="K86" s="2">
        <v>40.76</v>
      </c>
      <c r="L86" s="5">
        <f t="shared" si="5"/>
        <v>0.16582893822948028</v>
      </c>
    </row>
    <row r="87" spans="1:12">
      <c r="A87" s="63" t="s">
        <v>122</v>
      </c>
      <c r="B87" s="64"/>
      <c r="C87" s="64"/>
      <c r="D87" s="64"/>
      <c r="E87" s="64"/>
      <c r="F87" s="64"/>
      <c r="G87" s="64"/>
      <c r="H87" s="64"/>
      <c r="I87" s="64"/>
      <c r="J87" s="64"/>
      <c r="K87" s="65"/>
      <c r="L87" s="25">
        <f>SUM(L83:L86)</f>
        <v>1.1924970668836232</v>
      </c>
    </row>
    <row r="89" spans="1:12">
      <c r="A89" s="62" t="s">
        <v>27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</row>
    <row r="91" spans="1:12" ht="75">
      <c r="A91" s="52" t="s">
        <v>32</v>
      </c>
      <c r="B91" s="52"/>
      <c r="C91" s="52"/>
      <c r="D91" s="52"/>
      <c r="E91" s="52"/>
      <c r="F91" s="4" t="s">
        <v>14</v>
      </c>
      <c r="G91" s="4" t="s">
        <v>17</v>
      </c>
      <c r="H91" s="4" t="s">
        <v>18</v>
      </c>
      <c r="I91" s="4" t="s">
        <v>19</v>
      </c>
      <c r="J91" s="4" t="s">
        <v>20</v>
      </c>
      <c r="K91" s="4" t="s">
        <v>59</v>
      </c>
      <c r="L91" s="4" t="s">
        <v>12</v>
      </c>
    </row>
    <row r="92" spans="1:12">
      <c r="A92" s="56" t="s">
        <v>28</v>
      </c>
      <c r="B92" s="56"/>
      <c r="C92" s="56"/>
      <c r="D92" s="56"/>
      <c r="E92" s="56"/>
      <c r="F92" s="2" t="s">
        <v>29</v>
      </c>
      <c r="G92" s="2">
        <v>0.03</v>
      </c>
      <c r="H92" s="5">
        <f>L80</f>
        <v>9219.33130699088</v>
      </c>
      <c r="I92" s="5">
        <f>J75</f>
        <v>0.75016286644951147</v>
      </c>
      <c r="J92" s="10">
        <f>G92/H92*I92</f>
        <v>2.4410540465576096E-6</v>
      </c>
      <c r="K92" s="2">
        <v>37500</v>
      </c>
      <c r="L92" s="5">
        <f>J92*K92</f>
        <v>9.1539526745910357E-2</v>
      </c>
    </row>
    <row r="93" spans="1:12">
      <c r="A93" s="56" t="s">
        <v>127</v>
      </c>
      <c r="B93" s="56"/>
      <c r="C93" s="56"/>
      <c r="D93" s="56"/>
      <c r="E93" s="56"/>
      <c r="F93" s="2" t="s">
        <v>29</v>
      </c>
      <c r="G93" s="2">
        <v>0.05</v>
      </c>
      <c r="H93" s="5">
        <f>L80</f>
        <v>9219.33130699088</v>
      </c>
      <c r="I93" s="5">
        <f>J75</f>
        <v>0.75016286644951147</v>
      </c>
      <c r="J93" s="10">
        <f t="shared" ref="J93:J98" si="6">G93/H93*I93</f>
        <v>4.06842341092935E-6</v>
      </c>
      <c r="K93" s="2">
        <v>7969.56</v>
      </c>
      <c r="L93" s="5">
        <f t="shared" ref="L93:L98" si="7">J93*K93</f>
        <v>3.2423544478806111E-2</v>
      </c>
    </row>
    <row r="94" spans="1:12" ht="18" customHeight="1">
      <c r="A94" s="56" t="s">
        <v>85</v>
      </c>
      <c r="B94" s="56"/>
      <c r="C94" s="56"/>
      <c r="D94" s="56"/>
      <c r="E94" s="56"/>
      <c r="F94" s="2" t="s">
        <v>29</v>
      </c>
      <c r="G94" s="2">
        <v>0.05</v>
      </c>
      <c r="H94" s="5">
        <f>L80</f>
        <v>9219.33130699088</v>
      </c>
      <c r="I94" s="5">
        <f>J75</f>
        <v>0.75016286644951147</v>
      </c>
      <c r="J94" s="10">
        <f t="shared" si="6"/>
        <v>4.06842341092935E-6</v>
      </c>
      <c r="K94" s="2">
        <v>25200</v>
      </c>
      <c r="L94" s="5">
        <f t="shared" si="7"/>
        <v>0.10252426995541962</v>
      </c>
    </row>
    <row r="95" spans="1:12" ht="29.25" customHeight="1">
      <c r="A95" s="57" t="s">
        <v>86</v>
      </c>
      <c r="B95" s="57"/>
      <c r="C95" s="57"/>
      <c r="D95" s="57"/>
      <c r="E95" s="57"/>
      <c r="F95" s="2" t="s">
        <v>29</v>
      </c>
      <c r="G95" s="2">
        <v>0.03</v>
      </c>
      <c r="H95" s="5">
        <f>L80</f>
        <v>9219.33130699088</v>
      </c>
      <c r="I95" s="5">
        <f>J75</f>
        <v>0.75016286644951147</v>
      </c>
      <c r="J95" s="10">
        <f t="shared" si="6"/>
        <v>2.4410540465576096E-6</v>
      </c>
      <c r="K95" s="2">
        <v>43129.440000000002</v>
      </c>
      <c r="L95" s="5">
        <f t="shared" si="7"/>
        <v>0.10528129403776364</v>
      </c>
    </row>
    <row r="96" spans="1:12" ht="29.25" customHeight="1">
      <c r="A96" s="56" t="s">
        <v>126</v>
      </c>
      <c r="B96" s="56"/>
      <c r="C96" s="56"/>
      <c r="D96" s="56"/>
      <c r="E96" s="56"/>
      <c r="F96" s="2" t="s">
        <v>29</v>
      </c>
      <c r="G96" s="2">
        <v>0.05</v>
      </c>
      <c r="H96" s="5">
        <f>L80</f>
        <v>9219.33130699088</v>
      </c>
      <c r="I96" s="5">
        <f>J75</f>
        <v>0.75016286644951147</v>
      </c>
      <c r="J96" s="10">
        <f t="shared" si="6"/>
        <v>4.06842341092935E-6</v>
      </c>
      <c r="K96" s="2">
        <v>24000</v>
      </c>
      <c r="L96" s="5">
        <f t="shared" si="7"/>
        <v>9.76421618623044E-2</v>
      </c>
    </row>
    <row r="97" spans="1:13" ht="29.25" customHeight="1">
      <c r="A97" s="57" t="s">
        <v>128</v>
      </c>
      <c r="B97" s="57"/>
      <c r="C97" s="57"/>
      <c r="D97" s="57"/>
      <c r="E97" s="57"/>
      <c r="F97" s="2" t="s">
        <v>29</v>
      </c>
      <c r="G97" s="2">
        <v>0.03</v>
      </c>
      <c r="H97" s="5">
        <f>L80</f>
        <v>9219.33130699088</v>
      </c>
      <c r="I97" s="5">
        <f>J75</f>
        <v>0.75016286644951147</v>
      </c>
      <c r="J97" s="10">
        <f t="shared" si="6"/>
        <v>2.4410540465576096E-6</v>
      </c>
      <c r="K97" s="2">
        <v>74400</v>
      </c>
      <c r="L97" s="5">
        <f t="shared" si="7"/>
        <v>0.18161442106388614</v>
      </c>
    </row>
    <row r="98" spans="1:13" ht="29.25" customHeight="1">
      <c r="A98" s="57" t="s">
        <v>125</v>
      </c>
      <c r="B98" s="57"/>
      <c r="C98" s="57"/>
      <c r="D98" s="57"/>
      <c r="E98" s="57"/>
      <c r="F98" s="2" t="s">
        <v>29</v>
      </c>
      <c r="G98" s="2">
        <v>0.05</v>
      </c>
      <c r="H98" s="5">
        <f>L80</f>
        <v>9219.33130699088</v>
      </c>
      <c r="I98" s="5">
        <f>J75</f>
        <v>0.75016286644951147</v>
      </c>
      <c r="J98" s="10">
        <f t="shared" si="6"/>
        <v>4.06842341092935E-6</v>
      </c>
      <c r="K98" s="2">
        <v>9744.98</v>
      </c>
      <c r="L98" s="5">
        <f t="shared" si="7"/>
        <v>3.9646704771038294E-2</v>
      </c>
    </row>
    <row r="99" spans="1:13">
      <c r="A99" s="63" t="s">
        <v>30</v>
      </c>
      <c r="B99" s="64"/>
      <c r="C99" s="64"/>
      <c r="D99" s="64"/>
      <c r="E99" s="64"/>
      <c r="F99" s="64"/>
      <c r="G99" s="64"/>
      <c r="H99" s="64"/>
      <c r="I99" s="64"/>
      <c r="J99" s="64"/>
      <c r="K99" s="65"/>
      <c r="L99" s="5">
        <f>SUM(L92:L98)</f>
        <v>0.65067192291512854</v>
      </c>
    </row>
    <row r="101" spans="1:13">
      <c r="A101" s="62" t="s">
        <v>31</v>
      </c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</row>
    <row r="103" spans="1:13" ht="60">
      <c r="A103" s="52" t="s">
        <v>32</v>
      </c>
      <c r="B103" s="52"/>
      <c r="C103" s="52"/>
      <c r="D103" s="52"/>
      <c r="E103" s="52"/>
      <c r="F103" s="4" t="s">
        <v>14</v>
      </c>
      <c r="G103" s="4" t="s">
        <v>17</v>
      </c>
      <c r="H103" s="4" t="s">
        <v>18</v>
      </c>
      <c r="I103" s="4" t="s">
        <v>19</v>
      </c>
      <c r="J103" s="4" t="s">
        <v>20</v>
      </c>
      <c r="K103" s="4" t="s">
        <v>21</v>
      </c>
      <c r="L103" s="4" t="s">
        <v>12</v>
      </c>
    </row>
    <row r="104" spans="1:13" ht="30" customHeight="1">
      <c r="A104" s="58" t="s">
        <v>124</v>
      </c>
      <c r="B104" s="59"/>
      <c r="C104" s="59"/>
      <c r="D104" s="59"/>
      <c r="E104" s="60"/>
      <c r="F104" s="15" t="s">
        <v>29</v>
      </c>
      <c r="G104" s="16">
        <v>0.03</v>
      </c>
      <c r="H104" s="5">
        <f>L80</f>
        <v>9219.33130699088</v>
      </c>
      <c r="I104" s="5">
        <f>J75</f>
        <v>0.75016286644951147</v>
      </c>
      <c r="J104" s="10">
        <f t="shared" ref="J104" si="8">G104/H104*I104</f>
        <v>2.4410540465576096E-6</v>
      </c>
      <c r="K104" s="16">
        <v>28280.44</v>
      </c>
      <c r="L104" s="5">
        <f t="shared" ref="L104" si="9">J104*K104</f>
        <v>6.903408250042968E-2</v>
      </c>
    </row>
    <row r="105" spans="1:13">
      <c r="A105" s="66" t="s">
        <v>33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2"/>
    </row>
    <row r="107" spans="1:13" ht="120">
      <c r="A107" s="52" t="s">
        <v>34</v>
      </c>
      <c r="B107" s="52"/>
      <c r="C107" s="52"/>
      <c r="D107" s="52"/>
      <c r="E107" s="52"/>
      <c r="F107" s="4" t="s">
        <v>14</v>
      </c>
      <c r="G107" s="4" t="s">
        <v>17</v>
      </c>
      <c r="H107" s="4" t="s">
        <v>18</v>
      </c>
      <c r="I107" s="4" t="s">
        <v>19</v>
      </c>
      <c r="J107" s="4" t="s">
        <v>20</v>
      </c>
      <c r="K107" s="4" t="s">
        <v>61</v>
      </c>
      <c r="L107" s="4" t="s">
        <v>35</v>
      </c>
      <c r="M107" s="4" t="s">
        <v>12</v>
      </c>
    </row>
    <row r="108" spans="1:13" ht="30">
      <c r="A108" s="52" t="s">
        <v>36</v>
      </c>
      <c r="B108" s="52"/>
      <c r="C108" s="52"/>
      <c r="D108" s="52"/>
      <c r="E108" s="52"/>
      <c r="F108" s="9" t="s">
        <v>37</v>
      </c>
      <c r="G108" s="2">
        <v>0.02</v>
      </c>
      <c r="H108" s="13">
        <f>L80</f>
        <v>9219.33130699088</v>
      </c>
      <c r="I108" s="5">
        <f>J75</f>
        <v>0.75016286644951147</v>
      </c>
      <c r="J108" s="10">
        <f>G108/H108*I108</f>
        <v>1.62736936437174E-6</v>
      </c>
      <c r="K108" s="2">
        <v>1020.35</v>
      </c>
      <c r="L108" s="2">
        <v>12</v>
      </c>
      <c r="M108" s="25">
        <f>J108*K108*L108</f>
        <v>1.9925835971240459E-2</v>
      </c>
    </row>
    <row r="109" spans="1:13">
      <c r="A109" s="66" t="s">
        <v>38</v>
      </c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25">
        <f>SUM(M108)</f>
        <v>1.9925835971240459E-2</v>
      </c>
    </row>
    <row r="111" spans="1:13">
      <c r="A111" s="62" t="s">
        <v>60</v>
      </c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</row>
    <row r="112" spans="1:13" ht="30.75" customHeight="1"/>
    <row r="113" spans="1:12" ht="75">
      <c r="A113" s="52" t="s">
        <v>6</v>
      </c>
      <c r="B113" s="52"/>
      <c r="C113" s="52"/>
      <c r="D113" s="52"/>
      <c r="E113" s="52"/>
      <c r="F113" s="4" t="s">
        <v>7</v>
      </c>
      <c r="G113" s="2" t="s">
        <v>1</v>
      </c>
      <c r="H113" s="4" t="s">
        <v>18</v>
      </c>
      <c r="I113" s="4" t="s">
        <v>19</v>
      </c>
      <c r="J113" s="4" t="s">
        <v>20</v>
      </c>
      <c r="K113" s="9" t="s">
        <v>39</v>
      </c>
      <c r="L113" s="4" t="s">
        <v>12</v>
      </c>
    </row>
    <row r="114" spans="1:12">
      <c r="A114" s="57" t="s">
        <v>3</v>
      </c>
      <c r="B114" s="57"/>
      <c r="C114" s="57"/>
      <c r="D114" s="57"/>
      <c r="E114" s="57"/>
      <c r="F114" s="11">
        <v>24342.37</v>
      </c>
      <c r="G114" s="2">
        <v>0.7</v>
      </c>
      <c r="H114" s="17">
        <f>L80</f>
        <v>9219.33130699088</v>
      </c>
      <c r="I114" s="5">
        <f>J75</f>
        <v>0.75016286644951147</v>
      </c>
      <c r="J114" s="10">
        <f>G114/H114*I114</f>
        <v>5.6957927753010887E-5</v>
      </c>
      <c r="K114" s="5">
        <f>F114*G114*12*1.302</f>
        <v>266227.632216</v>
      </c>
      <c r="L114" s="5">
        <f>J114*K114</f>
        <v>15.163774241614082</v>
      </c>
    </row>
    <row r="115" spans="1:12" ht="20.25" customHeight="1">
      <c r="A115" s="57" t="s">
        <v>88</v>
      </c>
      <c r="B115" s="57"/>
      <c r="C115" s="57"/>
      <c r="D115" s="57"/>
      <c r="E115" s="57"/>
      <c r="F115" s="11">
        <v>21907.07</v>
      </c>
      <c r="G115" s="2">
        <v>0.7</v>
      </c>
      <c r="H115" s="17">
        <f>L80</f>
        <v>9219.33130699088</v>
      </c>
      <c r="I115" s="5">
        <f>J75</f>
        <v>0.75016286644951147</v>
      </c>
      <c r="J115" s="10">
        <f t="shared" ref="J115:J147" si="10">G115/H115*I115</f>
        <v>5.6957927753010887E-5</v>
      </c>
      <c r="K115" s="5">
        <f t="shared" ref="K115:K147" si="11">F115*G115*12*1.302</f>
        <v>239593.24317599999</v>
      </c>
      <c r="L115" s="5">
        <f t="shared" ref="L115:L147" si="12">J115*K115</f>
        <v>13.646734634928176</v>
      </c>
    </row>
    <row r="116" spans="1:12" ht="30.75" customHeight="1">
      <c r="A116" s="56" t="s">
        <v>99</v>
      </c>
      <c r="B116" s="56"/>
      <c r="C116" s="56"/>
      <c r="D116" s="56"/>
      <c r="E116" s="56"/>
      <c r="F116" s="11">
        <v>19189.13</v>
      </c>
      <c r="G116" s="2">
        <v>0.7</v>
      </c>
      <c r="H116" s="17">
        <f>L80</f>
        <v>9219.33130699088</v>
      </c>
      <c r="I116" s="5">
        <f>J75</f>
        <v>0.75016286644951147</v>
      </c>
      <c r="J116" s="10">
        <f t="shared" si="10"/>
        <v>5.6957927753010887E-5</v>
      </c>
      <c r="K116" s="5">
        <f t="shared" si="11"/>
        <v>209867.67698399999</v>
      </c>
      <c r="L116" s="5">
        <f t="shared" si="12"/>
        <v>11.953627983346896</v>
      </c>
    </row>
    <row r="117" spans="1:12" ht="15" customHeight="1">
      <c r="A117" s="57" t="s">
        <v>73</v>
      </c>
      <c r="B117" s="57"/>
      <c r="C117" s="57"/>
      <c r="D117" s="57"/>
      <c r="E117" s="57"/>
      <c r="F117" s="11">
        <v>9544</v>
      </c>
      <c r="G117" s="2">
        <v>0.1</v>
      </c>
      <c r="H117" s="17">
        <f>L80</f>
        <v>9219.33130699088</v>
      </c>
      <c r="I117" s="5">
        <f>J75</f>
        <v>0.75016286644951147</v>
      </c>
      <c r="J117" s="10">
        <f t="shared" si="10"/>
        <v>8.1368468218587001E-6</v>
      </c>
      <c r="K117" s="5">
        <f t="shared" si="11"/>
        <v>14911.545600000001</v>
      </c>
      <c r="L117" s="5">
        <f t="shared" si="12"/>
        <v>0.12133296242436109</v>
      </c>
    </row>
    <row r="118" spans="1:12" ht="18.75" customHeight="1">
      <c r="A118" s="57" t="s">
        <v>74</v>
      </c>
      <c r="B118" s="57"/>
      <c r="C118" s="57"/>
      <c r="D118" s="57"/>
      <c r="E118" s="57"/>
      <c r="F118" s="11">
        <v>9544</v>
      </c>
      <c r="G118" s="2">
        <v>0.1</v>
      </c>
      <c r="H118" s="17">
        <f>L80</f>
        <v>9219.33130699088</v>
      </c>
      <c r="I118" s="5">
        <f>J75</f>
        <v>0.75016286644951147</v>
      </c>
      <c r="J118" s="10">
        <f t="shared" si="10"/>
        <v>8.1368468218587001E-6</v>
      </c>
      <c r="K118" s="5">
        <f t="shared" si="11"/>
        <v>14911.545600000001</v>
      </c>
      <c r="L118" s="5">
        <f t="shared" si="12"/>
        <v>0.12133296242436109</v>
      </c>
    </row>
    <row r="119" spans="1:12" ht="14.25" customHeight="1">
      <c r="A119" s="57" t="s">
        <v>111</v>
      </c>
      <c r="B119" s="57"/>
      <c r="C119" s="57"/>
      <c r="D119" s="57"/>
      <c r="E119" s="57"/>
      <c r="F119" s="11">
        <v>9544</v>
      </c>
      <c r="G119" s="2">
        <v>0.44</v>
      </c>
      <c r="H119" s="17">
        <f>L80</f>
        <v>9219.33130699088</v>
      </c>
      <c r="I119" s="5">
        <f>J75</f>
        <v>0.75016286644951147</v>
      </c>
      <c r="J119" s="10">
        <f t="shared" si="10"/>
        <v>3.5802126016178273E-5</v>
      </c>
      <c r="K119" s="5">
        <f t="shared" si="11"/>
        <v>65610.800639999987</v>
      </c>
      <c r="L119" s="5">
        <f t="shared" si="12"/>
        <v>2.3490061525356296</v>
      </c>
    </row>
    <row r="120" spans="1:12">
      <c r="A120" s="57" t="s">
        <v>75</v>
      </c>
      <c r="B120" s="57"/>
      <c r="C120" s="57"/>
      <c r="D120" s="57"/>
      <c r="E120" s="57"/>
      <c r="F120" s="2">
        <v>9544</v>
      </c>
      <c r="G120" s="2">
        <v>0.4</v>
      </c>
      <c r="H120" s="17">
        <f>L80</f>
        <v>9219.33130699088</v>
      </c>
      <c r="I120" s="5">
        <f>J75</f>
        <v>0.75016286644951147</v>
      </c>
      <c r="J120" s="10">
        <f t="shared" si="10"/>
        <v>3.25473872874348E-5</v>
      </c>
      <c r="K120" s="5">
        <f t="shared" si="11"/>
        <v>59646.182400000005</v>
      </c>
      <c r="L120" s="5">
        <f t="shared" si="12"/>
        <v>1.9413273987897774</v>
      </c>
    </row>
    <row r="121" spans="1:12" ht="15" customHeight="1">
      <c r="A121" s="57" t="s">
        <v>76</v>
      </c>
      <c r="B121" s="57"/>
      <c r="C121" s="57"/>
      <c r="D121" s="57"/>
      <c r="E121" s="57"/>
      <c r="F121" s="11">
        <v>9544</v>
      </c>
      <c r="G121" s="3">
        <v>0.1</v>
      </c>
      <c r="H121" s="17">
        <f>L80</f>
        <v>9219.33130699088</v>
      </c>
      <c r="I121" s="5">
        <f>J75</f>
        <v>0.75016286644951147</v>
      </c>
      <c r="J121" s="10">
        <f t="shared" si="10"/>
        <v>8.1368468218587001E-6</v>
      </c>
      <c r="K121" s="5">
        <f t="shared" si="11"/>
        <v>14911.545600000001</v>
      </c>
      <c r="L121" s="5">
        <f t="shared" si="12"/>
        <v>0.12133296242436109</v>
      </c>
    </row>
    <row r="122" spans="1:12">
      <c r="A122" s="56" t="s">
        <v>70</v>
      </c>
      <c r="B122" s="56"/>
      <c r="C122" s="56"/>
      <c r="D122" s="56"/>
      <c r="E122" s="56"/>
      <c r="F122" s="11">
        <v>9544</v>
      </c>
      <c r="G122" s="2">
        <v>0.1</v>
      </c>
      <c r="H122" s="17">
        <f>L80</f>
        <v>9219.33130699088</v>
      </c>
      <c r="I122" s="5">
        <f>J75</f>
        <v>0.75016286644951147</v>
      </c>
      <c r="J122" s="10">
        <f t="shared" si="10"/>
        <v>8.1368468218587001E-6</v>
      </c>
      <c r="K122" s="5">
        <f t="shared" si="11"/>
        <v>14911.545600000001</v>
      </c>
      <c r="L122" s="5">
        <f t="shared" si="12"/>
        <v>0.12133296242436109</v>
      </c>
    </row>
    <row r="123" spans="1:12" ht="15.75" customHeight="1">
      <c r="A123" s="56" t="s">
        <v>71</v>
      </c>
      <c r="B123" s="56"/>
      <c r="C123" s="56"/>
      <c r="D123" s="56"/>
      <c r="E123" s="56"/>
      <c r="F123" s="11">
        <v>9544</v>
      </c>
      <c r="G123" s="2">
        <v>0.1</v>
      </c>
      <c r="H123" s="17">
        <f>L80</f>
        <v>9219.33130699088</v>
      </c>
      <c r="I123" s="5">
        <f>J75</f>
        <v>0.75016286644951147</v>
      </c>
      <c r="J123" s="10">
        <f t="shared" si="10"/>
        <v>8.1368468218587001E-6</v>
      </c>
      <c r="K123" s="5">
        <f t="shared" si="11"/>
        <v>14911.545600000001</v>
      </c>
      <c r="L123" s="5">
        <f t="shared" si="12"/>
        <v>0.12133296242436109</v>
      </c>
    </row>
    <row r="124" spans="1:12" ht="15.75" customHeight="1">
      <c r="A124" s="53" t="s">
        <v>112</v>
      </c>
      <c r="B124" s="54"/>
      <c r="C124" s="54"/>
      <c r="D124" s="54"/>
      <c r="E124" s="55"/>
      <c r="F124" s="11">
        <v>9544</v>
      </c>
      <c r="G124" s="2">
        <v>0.1</v>
      </c>
      <c r="H124" s="17">
        <f>L80</f>
        <v>9219.33130699088</v>
      </c>
      <c r="I124" s="5">
        <f>J75</f>
        <v>0.75016286644951147</v>
      </c>
      <c r="J124" s="10">
        <f t="shared" si="10"/>
        <v>8.1368468218587001E-6</v>
      </c>
      <c r="K124" s="5">
        <f t="shared" si="11"/>
        <v>14911.545600000001</v>
      </c>
      <c r="L124" s="5">
        <f t="shared" si="12"/>
        <v>0.12133296242436109</v>
      </c>
    </row>
    <row r="125" spans="1:12" ht="15.75" customHeight="1">
      <c r="A125" s="56" t="s">
        <v>87</v>
      </c>
      <c r="B125" s="56"/>
      <c r="C125" s="56"/>
      <c r="D125" s="56"/>
      <c r="E125" s="56"/>
      <c r="F125" s="11">
        <v>15044.17</v>
      </c>
      <c r="G125" s="2">
        <v>0.1</v>
      </c>
      <c r="H125" s="17">
        <f>L80</f>
        <v>9219.33130699088</v>
      </c>
      <c r="I125" s="5">
        <f>J75</f>
        <v>0.75016286644951147</v>
      </c>
      <c r="J125" s="10">
        <f t="shared" si="10"/>
        <v>8.1368468218587001E-6</v>
      </c>
      <c r="K125" s="5">
        <f t="shared" si="11"/>
        <v>23505.011208000004</v>
      </c>
      <c r="L125" s="5">
        <f t="shared" si="12"/>
        <v>0.19125667574556796</v>
      </c>
    </row>
    <row r="126" spans="1:12" ht="15.75" customHeight="1">
      <c r="A126" s="56" t="s">
        <v>64</v>
      </c>
      <c r="B126" s="56"/>
      <c r="C126" s="56"/>
      <c r="D126" s="56"/>
      <c r="E126" s="56"/>
      <c r="F126" s="11">
        <v>9544</v>
      </c>
      <c r="G126" s="2">
        <v>0.2</v>
      </c>
      <c r="H126" s="17">
        <f>L80</f>
        <v>9219.33130699088</v>
      </c>
      <c r="I126" s="5">
        <f>J75</f>
        <v>0.75016286644951147</v>
      </c>
      <c r="J126" s="10">
        <f t="shared" si="10"/>
        <v>1.62736936437174E-5</v>
      </c>
      <c r="K126" s="5">
        <f t="shared" si="11"/>
        <v>29823.091200000003</v>
      </c>
      <c r="L126" s="5">
        <f t="shared" si="12"/>
        <v>0.48533184969744436</v>
      </c>
    </row>
    <row r="127" spans="1:12" ht="13.5" customHeight="1">
      <c r="A127" s="56" t="s">
        <v>65</v>
      </c>
      <c r="B127" s="56"/>
      <c r="C127" s="56"/>
      <c r="D127" s="56"/>
      <c r="E127" s="56"/>
      <c r="F127" s="11">
        <v>9544</v>
      </c>
      <c r="G127" s="2">
        <v>2.2999999999999998</v>
      </c>
      <c r="H127" s="17">
        <f>L80</f>
        <v>9219.33130699088</v>
      </c>
      <c r="I127" s="5">
        <f>J75</f>
        <v>0.75016286644951147</v>
      </c>
      <c r="J127" s="10">
        <f t="shared" si="10"/>
        <v>1.8714747690275004E-4</v>
      </c>
      <c r="K127" s="5">
        <f t="shared" si="11"/>
        <v>342965.54879999999</v>
      </c>
      <c r="L127" s="5">
        <f t="shared" si="12"/>
        <v>64.185137122486992</v>
      </c>
    </row>
    <row r="128" spans="1:12" ht="17.25" customHeight="1">
      <c r="A128" s="56" t="s">
        <v>108</v>
      </c>
      <c r="B128" s="56"/>
      <c r="C128" s="56"/>
      <c r="D128" s="56"/>
      <c r="E128" s="56"/>
      <c r="F128" s="11">
        <v>9785.94</v>
      </c>
      <c r="G128" s="2">
        <v>0.1</v>
      </c>
      <c r="H128" s="17">
        <f>L80</f>
        <v>9219.33130699088</v>
      </c>
      <c r="I128" s="5">
        <f>J75</f>
        <v>0.75016286644951147</v>
      </c>
      <c r="J128" s="10">
        <f t="shared" si="10"/>
        <v>8.1368468218587001E-6</v>
      </c>
      <c r="K128" s="5">
        <f t="shared" si="11"/>
        <v>15289.552656000002</v>
      </c>
      <c r="L128" s="5">
        <f t="shared" si="12"/>
        <v>0.12440874793661486</v>
      </c>
    </row>
    <row r="129" spans="1:12" ht="17.25" customHeight="1">
      <c r="A129" s="56" t="s">
        <v>66</v>
      </c>
      <c r="B129" s="56"/>
      <c r="C129" s="56"/>
      <c r="D129" s="56"/>
      <c r="E129" s="56"/>
      <c r="F129" s="11">
        <v>9544</v>
      </c>
      <c r="G129" s="2">
        <v>0.15</v>
      </c>
      <c r="H129" s="17">
        <f>L80</f>
        <v>9219.33130699088</v>
      </c>
      <c r="I129" s="5">
        <f>J75</f>
        <v>0.75016286644951147</v>
      </c>
      <c r="J129" s="10">
        <f t="shared" si="10"/>
        <v>1.2205270232788048E-5</v>
      </c>
      <c r="K129" s="5">
        <f t="shared" si="11"/>
        <v>22367.318399999996</v>
      </c>
      <c r="L129" s="5">
        <f t="shared" si="12"/>
        <v>0.27299916545481234</v>
      </c>
    </row>
    <row r="130" spans="1:12" ht="14.25" customHeight="1">
      <c r="A130" s="56" t="s">
        <v>67</v>
      </c>
      <c r="B130" s="56"/>
      <c r="C130" s="56"/>
      <c r="D130" s="56"/>
      <c r="E130" s="56"/>
      <c r="F130" s="11">
        <v>9544</v>
      </c>
      <c r="G130" s="2">
        <v>0.1</v>
      </c>
      <c r="H130" s="17">
        <f>L80</f>
        <v>9219.33130699088</v>
      </c>
      <c r="I130" s="5">
        <f>J75</f>
        <v>0.75016286644951147</v>
      </c>
      <c r="J130" s="10">
        <f t="shared" si="10"/>
        <v>8.1368468218587001E-6</v>
      </c>
      <c r="K130" s="5">
        <f t="shared" si="11"/>
        <v>14911.545600000001</v>
      </c>
      <c r="L130" s="5">
        <f t="shared" si="12"/>
        <v>0.12133296242436109</v>
      </c>
    </row>
    <row r="131" spans="1:12" ht="17.25" customHeight="1">
      <c r="A131" s="56" t="s">
        <v>68</v>
      </c>
      <c r="B131" s="56"/>
      <c r="C131" s="56"/>
      <c r="D131" s="56"/>
      <c r="E131" s="56"/>
      <c r="F131" s="11">
        <v>9544</v>
      </c>
      <c r="G131" s="2">
        <v>0.1</v>
      </c>
      <c r="H131" s="17">
        <f>L80</f>
        <v>9219.33130699088</v>
      </c>
      <c r="I131" s="5">
        <f>J75</f>
        <v>0.75016286644951147</v>
      </c>
      <c r="J131" s="10">
        <f t="shared" si="10"/>
        <v>8.1368468218587001E-6</v>
      </c>
      <c r="K131" s="5">
        <f t="shared" si="11"/>
        <v>14911.545600000001</v>
      </c>
      <c r="L131" s="5">
        <f t="shared" si="12"/>
        <v>0.12133296242436109</v>
      </c>
    </row>
    <row r="132" spans="1:12" ht="17.25" customHeight="1">
      <c r="A132" s="56" t="s">
        <v>69</v>
      </c>
      <c r="B132" s="56"/>
      <c r="C132" s="56"/>
      <c r="D132" s="56"/>
      <c r="E132" s="56"/>
      <c r="F132" s="11">
        <v>9544</v>
      </c>
      <c r="G132" s="2">
        <v>0.1</v>
      </c>
      <c r="H132" s="17">
        <f>L80</f>
        <v>9219.33130699088</v>
      </c>
      <c r="I132" s="5">
        <f>J75</f>
        <v>0.75016286644951147</v>
      </c>
      <c r="J132" s="10">
        <f t="shared" si="10"/>
        <v>8.1368468218587001E-6</v>
      </c>
      <c r="K132" s="5">
        <f t="shared" si="11"/>
        <v>14911.545600000001</v>
      </c>
      <c r="L132" s="5">
        <f t="shared" si="12"/>
        <v>0.12133296242436109</v>
      </c>
    </row>
    <row r="133" spans="1:12" ht="15" customHeight="1">
      <c r="A133" s="58" t="s">
        <v>113</v>
      </c>
      <c r="B133" s="59"/>
      <c r="C133" s="59"/>
      <c r="D133" s="59"/>
      <c r="E133" s="60"/>
      <c r="F133" s="11">
        <v>9544</v>
      </c>
      <c r="G133" s="2">
        <v>0.05</v>
      </c>
      <c r="H133" s="17">
        <f>L80</f>
        <v>9219.33130699088</v>
      </c>
      <c r="I133" s="5">
        <f>J75</f>
        <v>0.75016286644951147</v>
      </c>
      <c r="J133" s="10">
        <f t="shared" si="10"/>
        <v>4.06842341092935E-6</v>
      </c>
      <c r="K133" s="5">
        <f t="shared" si="11"/>
        <v>7455.7728000000006</v>
      </c>
      <c r="L133" s="5">
        <f t="shared" si="12"/>
        <v>3.0333240606090273E-2</v>
      </c>
    </row>
    <row r="134" spans="1:12">
      <c r="A134" s="56" t="s">
        <v>89</v>
      </c>
      <c r="B134" s="56"/>
      <c r="C134" s="56"/>
      <c r="D134" s="56"/>
      <c r="E134" s="56"/>
      <c r="F134" s="11">
        <v>11522.35</v>
      </c>
      <c r="G134" s="2">
        <v>0.1</v>
      </c>
      <c r="H134" s="17">
        <f>L80</f>
        <v>9219.33130699088</v>
      </c>
      <c r="I134" s="5">
        <f>J75</f>
        <v>0.75016286644951147</v>
      </c>
      <c r="J134" s="10">
        <f t="shared" si="10"/>
        <v>8.1368468218587001E-6</v>
      </c>
      <c r="K134" s="5">
        <f t="shared" si="11"/>
        <v>18002.519640000002</v>
      </c>
      <c r="L134" s="5">
        <f t="shared" si="12"/>
        <v>0.14648374471818285</v>
      </c>
    </row>
    <row r="135" spans="1:12">
      <c r="A135" s="53" t="s">
        <v>97</v>
      </c>
      <c r="B135" s="54"/>
      <c r="C135" s="54"/>
      <c r="D135" s="54"/>
      <c r="E135" s="55"/>
      <c r="F135" s="11">
        <v>15578.62</v>
      </c>
      <c r="G135" s="2">
        <v>0.1</v>
      </c>
      <c r="H135" s="17">
        <f>L80</f>
        <v>9219.33130699088</v>
      </c>
      <c r="I135" s="5">
        <f>J75</f>
        <v>0.75016286644951147</v>
      </c>
      <c r="J135" s="10">
        <f t="shared" si="10"/>
        <v>8.1368468218587001E-6</v>
      </c>
      <c r="K135" s="5">
        <f t="shared" si="11"/>
        <v>24340.035888000002</v>
      </c>
      <c r="L135" s="5">
        <f t="shared" si="12"/>
        <v>0.19805114365919951</v>
      </c>
    </row>
    <row r="136" spans="1:12">
      <c r="A136" s="53" t="s">
        <v>98</v>
      </c>
      <c r="B136" s="54"/>
      <c r="C136" s="54"/>
      <c r="D136" s="54"/>
      <c r="E136" s="55"/>
      <c r="F136" s="11">
        <v>15044.17</v>
      </c>
      <c r="G136" s="2">
        <v>0.1</v>
      </c>
      <c r="H136" s="17">
        <f>L80</f>
        <v>9219.33130699088</v>
      </c>
      <c r="I136" s="5">
        <f>J75</f>
        <v>0.75016286644951147</v>
      </c>
      <c r="J136" s="10">
        <f t="shared" si="10"/>
        <v>8.1368468218587001E-6</v>
      </c>
      <c r="K136" s="5">
        <f t="shared" si="11"/>
        <v>23505.011208000004</v>
      </c>
      <c r="L136" s="5">
        <f t="shared" si="12"/>
        <v>0.19125667574556796</v>
      </c>
    </row>
    <row r="137" spans="1:12">
      <c r="A137" s="53" t="s">
        <v>103</v>
      </c>
      <c r="B137" s="54"/>
      <c r="C137" s="54"/>
      <c r="D137" s="54"/>
      <c r="E137" s="55"/>
      <c r="F137" s="11">
        <v>9544</v>
      </c>
      <c r="G137" s="2">
        <v>0.04</v>
      </c>
      <c r="H137" s="17">
        <f>L80</f>
        <v>9219.33130699088</v>
      </c>
      <c r="I137" s="5">
        <f>J75</f>
        <v>0.75016286644951147</v>
      </c>
      <c r="J137" s="10">
        <f t="shared" si="10"/>
        <v>3.25473872874348E-6</v>
      </c>
      <c r="K137" s="5">
        <f t="shared" si="11"/>
        <v>5964.6182399999998</v>
      </c>
      <c r="L137" s="5">
        <f t="shared" si="12"/>
        <v>1.9413273987897772E-2</v>
      </c>
    </row>
    <row r="138" spans="1:12" ht="27" customHeight="1">
      <c r="A138" s="53" t="s">
        <v>104</v>
      </c>
      <c r="B138" s="54"/>
      <c r="C138" s="54"/>
      <c r="D138" s="54"/>
      <c r="E138" s="55"/>
      <c r="F138" s="11">
        <v>9544</v>
      </c>
      <c r="G138" s="2">
        <v>0.1</v>
      </c>
      <c r="H138" s="17">
        <f>L80</f>
        <v>9219.33130699088</v>
      </c>
      <c r="I138" s="5">
        <f>J75</f>
        <v>0.75016286644951147</v>
      </c>
      <c r="J138" s="10">
        <f t="shared" si="10"/>
        <v>8.1368468218587001E-6</v>
      </c>
      <c r="K138" s="5">
        <f t="shared" si="11"/>
        <v>14911.545600000001</v>
      </c>
      <c r="L138" s="5">
        <f t="shared" si="12"/>
        <v>0.12133296242436109</v>
      </c>
    </row>
    <row r="139" spans="1:12">
      <c r="A139" s="53" t="s">
        <v>105</v>
      </c>
      <c r="B139" s="54"/>
      <c r="C139" s="54"/>
      <c r="D139" s="54"/>
      <c r="E139" s="55"/>
      <c r="F139" s="11">
        <v>9544</v>
      </c>
      <c r="G139" s="2">
        <v>0.1</v>
      </c>
      <c r="H139" s="17">
        <f>L80</f>
        <v>9219.33130699088</v>
      </c>
      <c r="I139" s="5">
        <f>J75</f>
        <v>0.75016286644951147</v>
      </c>
      <c r="J139" s="10">
        <f t="shared" si="10"/>
        <v>8.1368468218587001E-6</v>
      </c>
      <c r="K139" s="5">
        <f t="shared" si="11"/>
        <v>14911.545600000001</v>
      </c>
      <c r="L139" s="5">
        <f t="shared" si="12"/>
        <v>0.12133296242436109</v>
      </c>
    </row>
    <row r="140" spans="1:12">
      <c r="A140" s="53" t="s">
        <v>121</v>
      </c>
      <c r="B140" s="54"/>
      <c r="C140" s="54"/>
      <c r="D140" s="54"/>
      <c r="E140" s="55"/>
      <c r="F140" s="11">
        <v>11522.35</v>
      </c>
      <c r="G140" s="2">
        <v>1</v>
      </c>
      <c r="H140" s="17">
        <f>L80</f>
        <v>9219.33130699088</v>
      </c>
      <c r="I140" s="5">
        <f>J75</f>
        <v>0.75016286644951147</v>
      </c>
      <c r="J140" s="10">
        <f t="shared" si="10"/>
        <v>8.1368468218586987E-5</v>
      </c>
      <c r="K140" s="5">
        <f t="shared" si="11"/>
        <v>180025.19640000002</v>
      </c>
      <c r="L140" s="5">
        <f t="shared" si="12"/>
        <v>14.648374471818281</v>
      </c>
    </row>
    <row r="141" spans="1:12">
      <c r="A141" s="56" t="s">
        <v>120</v>
      </c>
      <c r="B141" s="56"/>
      <c r="C141" s="56"/>
      <c r="D141" s="56"/>
      <c r="E141" s="56"/>
      <c r="F141" s="11">
        <v>14307.68</v>
      </c>
      <c r="G141" s="2">
        <v>0.1</v>
      </c>
      <c r="H141" s="17">
        <f>L80</f>
        <v>9219.33130699088</v>
      </c>
      <c r="I141" s="5">
        <f>J75</f>
        <v>0.75016286644951147</v>
      </c>
      <c r="J141" s="10">
        <f t="shared" si="10"/>
        <v>8.1368468218587001E-6</v>
      </c>
      <c r="K141" s="5">
        <f t="shared" si="11"/>
        <v>22354.319232000002</v>
      </c>
      <c r="L141" s="5">
        <f t="shared" si="12"/>
        <v>0.18189367139771404</v>
      </c>
    </row>
    <row r="142" spans="1:12">
      <c r="A142" s="56" t="s">
        <v>115</v>
      </c>
      <c r="B142" s="56"/>
      <c r="C142" s="56"/>
      <c r="D142" s="56"/>
      <c r="E142" s="56"/>
      <c r="F142" s="11">
        <v>11522.35</v>
      </c>
      <c r="G142" s="2">
        <v>0.8</v>
      </c>
      <c r="H142" s="17">
        <f>L80</f>
        <v>9219.33130699088</v>
      </c>
      <c r="I142" s="5">
        <f>J75</f>
        <v>0.75016286644951147</v>
      </c>
      <c r="J142" s="10">
        <f t="shared" si="10"/>
        <v>6.50947745748696E-5</v>
      </c>
      <c r="K142" s="5">
        <f t="shared" si="11"/>
        <v>144020.15712000002</v>
      </c>
      <c r="L142" s="5">
        <f t="shared" si="12"/>
        <v>9.3749596619637021</v>
      </c>
    </row>
    <row r="143" spans="1:12">
      <c r="A143" s="57" t="s">
        <v>78</v>
      </c>
      <c r="B143" s="57"/>
      <c r="C143" s="57"/>
      <c r="D143" s="57"/>
      <c r="E143" s="57"/>
      <c r="F143" s="11">
        <v>9544</v>
      </c>
      <c r="G143" s="2">
        <v>0.1</v>
      </c>
      <c r="H143" s="17">
        <f>L80</f>
        <v>9219.33130699088</v>
      </c>
      <c r="I143" s="5">
        <f>J75</f>
        <v>0.75016286644951147</v>
      </c>
      <c r="J143" s="10">
        <f t="shared" si="10"/>
        <v>8.1368468218587001E-6</v>
      </c>
      <c r="K143" s="5">
        <f t="shared" si="11"/>
        <v>14911.545600000001</v>
      </c>
      <c r="L143" s="5">
        <f t="shared" si="12"/>
        <v>0.12133296242436109</v>
      </c>
    </row>
    <row r="144" spans="1:12">
      <c r="A144" s="58" t="s">
        <v>102</v>
      </c>
      <c r="B144" s="59"/>
      <c r="C144" s="59"/>
      <c r="D144" s="59"/>
      <c r="E144" s="60"/>
      <c r="F144" s="11">
        <v>9544</v>
      </c>
      <c r="G144" s="2">
        <v>0.1</v>
      </c>
      <c r="H144" s="17">
        <f>L80</f>
        <v>9219.33130699088</v>
      </c>
      <c r="I144" s="5">
        <f>J75</f>
        <v>0.75016286644951147</v>
      </c>
      <c r="J144" s="10">
        <f t="shared" si="10"/>
        <v>8.1368468218587001E-6</v>
      </c>
      <c r="K144" s="5">
        <f t="shared" si="11"/>
        <v>14911.545600000001</v>
      </c>
      <c r="L144" s="5">
        <f t="shared" si="12"/>
        <v>0.12133296242436109</v>
      </c>
    </row>
    <row r="145" spans="1:12">
      <c r="A145" s="56" t="s">
        <v>62</v>
      </c>
      <c r="B145" s="56"/>
      <c r="C145" s="56"/>
      <c r="D145" s="56"/>
      <c r="E145" s="56"/>
      <c r="F145" s="11">
        <v>15044.17</v>
      </c>
      <c r="G145" s="2">
        <v>0.1</v>
      </c>
      <c r="H145" s="17">
        <f>L80</f>
        <v>9219.33130699088</v>
      </c>
      <c r="I145" s="5">
        <f>J75</f>
        <v>0.75016286644951147</v>
      </c>
      <c r="J145" s="10">
        <f t="shared" si="10"/>
        <v>8.1368468218587001E-6</v>
      </c>
      <c r="K145" s="5">
        <f t="shared" si="11"/>
        <v>23505.011208000004</v>
      </c>
      <c r="L145" s="5">
        <f t="shared" si="12"/>
        <v>0.19125667574556796</v>
      </c>
    </row>
    <row r="146" spans="1:12">
      <c r="A146" s="57" t="s">
        <v>79</v>
      </c>
      <c r="B146" s="57"/>
      <c r="C146" s="57"/>
      <c r="D146" s="57"/>
      <c r="E146" s="57"/>
      <c r="F146" s="11">
        <v>15044.17</v>
      </c>
      <c r="G146" s="2">
        <v>0.14000000000000001</v>
      </c>
      <c r="H146" s="17">
        <f>L80</f>
        <v>9219.33130699088</v>
      </c>
      <c r="I146" s="5">
        <f>J75</f>
        <v>0.75016286644951147</v>
      </c>
      <c r="J146" s="10">
        <f t="shared" si="10"/>
        <v>1.139158555060218E-5</v>
      </c>
      <c r="K146" s="5">
        <f t="shared" si="11"/>
        <v>32907.015691200002</v>
      </c>
      <c r="L146" s="5">
        <f t="shared" si="12"/>
        <v>0.37486308446131317</v>
      </c>
    </row>
    <row r="147" spans="1:12">
      <c r="A147" s="56" t="s">
        <v>115</v>
      </c>
      <c r="B147" s="56"/>
      <c r="C147" s="56"/>
      <c r="D147" s="56"/>
      <c r="E147" s="56"/>
      <c r="F147" s="11">
        <v>15699.36</v>
      </c>
      <c r="G147" s="2">
        <v>0.1</v>
      </c>
      <c r="H147" s="17">
        <f>L80</f>
        <v>9219.33130699088</v>
      </c>
      <c r="I147" s="5">
        <f>J76</f>
        <v>0</v>
      </c>
      <c r="J147" s="10">
        <f t="shared" si="10"/>
        <v>0</v>
      </c>
      <c r="K147" s="5">
        <f t="shared" si="11"/>
        <v>24528.680064000004</v>
      </c>
      <c r="L147" s="5">
        <f t="shared" si="12"/>
        <v>0</v>
      </c>
    </row>
    <row r="148" spans="1:12">
      <c r="A148" s="52" t="s">
        <v>13</v>
      </c>
      <c r="B148" s="52"/>
      <c r="C148" s="52"/>
      <c r="D148" s="52"/>
      <c r="E148" s="52"/>
      <c r="F148" s="20">
        <f>SUM(F114:F147)</f>
        <v>406433.89999999991</v>
      </c>
      <c r="G148" s="20">
        <f>SUM(G114:G147)</f>
        <v>9.7199999999999971</v>
      </c>
      <c r="H148" s="22"/>
      <c r="I148" s="22"/>
      <c r="J148" s="22"/>
      <c r="K148" s="21">
        <f>SUM(K114:K146)</f>
        <v>1950825.8079072002</v>
      </c>
      <c r="L148" s="5">
        <f>SUM(L114:L147)</f>
        <v>137.24781812815618</v>
      </c>
    </row>
    <row r="149" spans="1:12">
      <c r="A149" s="22" t="s">
        <v>40</v>
      </c>
      <c r="B149" s="22"/>
      <c r="C149" s="22"/>
      <c r="D149" s="22"/>
      <c r="E149" s="22"/>
    </row>
    <row r="150" spans="1:12">
      <c r="F150" s="23"/>
      <c r="G150" s="23"/>
      <c r="H150" s="23"/>
      <c r="I150" s="23"/>
      <c r="J150" s="23"/>
      <c r="K150" s="23"/>
      <c r="L150" s="23"/>
    </row>
    <row r="151" spans="1:12">
      <c r="A151" s="23" t="s">
        <v>41</v>
      </c>
      <c r="B151" s="23"/>
      <c r="C151" s="23"/>
      <c r="D151" s="23"/>
      <c r="E151" s="23"/>
    </row>
    <row r="152" spans="1:12" ht="45" customHeight="1">
      <c r="A152" s="71" t="s">
        <v>123</v>
      </c>
      <c r="B152" s="72"/>
      <c r="C152" s="72"/>
      <c r="D152" s="72"/>
      <c r="E152" s="72"/>
      <c r="F152" s="73" t="s">
        <v>14</v>
      </c>
      <c r="G152" s="73" t="s">
        <v>17</v>
      </c>
      <c r="H152" s="73" t="s">
        <v>18</v>
      </c>
      <c r="I152" s="73" t="s">
        <v>19</v>
      </c>
      <c r="J152" s="73" t="s">
        <v>20</v>
      </c>
      <c r="K152" s="73" t="s">
        <v>21</v>
      </c>
      <c r="L152" s="73" t="s">
        <v>12</v>
      </c>
    </row>
    <row r="153" spans="1:12">
      <c r="A153" s="72"/>
      <c r="B153" s="72"/>
      <c r="C153" s="72"/>
      <c r="D153" s="72"/>
      <c r="E153" s="72"/>
      <c r="F153" s="73"/>
      <c r="G153" s="73"/>
      <c r="H153" s="73"/>
      <c r="I153" s="73"/>
      <c r="J153" s="73"/>
      <c r="K153" s="73"/>
      <c r="L153" s="73"/>
    </row>
    <row r="154" spans="1:12">
      <c r="A154" s="56" t="s">
        <v>145</v>
      </c>
      <c r="B154" s="56"/>
      <c r="C154" s="56"/>
      <c r="D154" s="56"/>
      <c r="E154" s="56"/>
      <c r="F154" s="34" t="s">
        <v>146</v>
      </c>
      <c r="G154" s="2">
        <v>0.1</v>
      </c>
      <c r="H154" s="17">
        <f>L80</f>
        <v>9219.33130699088</v>
      </c>
      <c r="I154" s="5">
        <f>J75</f>
        <v>0.75016286644951147</v>
      </c>
      <c r="J154" s="32">
        <f>G154/H154*I154</f>
        <v>8.1368468218587001E-6</v>
      </c>
      <c r="K154" s="2">
        <v>330480</v>
      </c>
      <c r="L154" s="5">
        <f>J154*K154</f>
        <v>2.6890651376878631</v>
      </c>
    </row>
    <row r="155" spans="1:12">
      <c r="A155" s="63" t="s">
        <v>42</v>
      </c>
      <c r="B155" s="54"/>
      <c r="C155" s="54"/>
      <c r="D155" s="54"/>
      <c r="E155" s="55"/>
    </row>
    <row r="156" spans="1:12">
      <c r="F156" s="23"/>
      <c r="G156" s="23"/>
      <c r="H156" s="23"/>
      <c r="I156" s="23"/>
      <c r="J156" s="23"/>
      <c r="K156" s="23"/>
      <c r="L156" s="23"/>
    </row>
    <row r="157" spans="1:12">
      <c r="A157" s="23" t="s">
        <v>43</v>
      </c>
      <c r="B157" s="23"/>
      <c r="C157" s="23"/>
      <c r="D157" s="23"/>
      <c r="E157" s="23"/>
    </row>
    <row r="158" spans="1:12" ht="15" customHeight="1">
      <c r="A158" s="67" t="s">
        <v>44</v>
      </c>
      <c r="B158" s="67"/>
      <c r="C158" s="67"/>
      <c r="D158" s="68" t="s">
        <v>45</v>
      </c>
      <c r="E158" s="69"/>
      <c r="F158" s="69"/>
      <c r="G158" s="69"/>
      <c r="H158" s="69"/>
      <c r="I158" s="69"/>
      <c r="J158" s="70"/>
      <c r="K158" s="67" t="s">
        <v>56</v>
      </c>
      <c r="L158" s="67"/>
    </row>
    <row r="159" spans="1:12" ht="30">
      <c r="A159" s="26" t="s">
        <v>46</v>
      </c>
      <c r="B159" s="27" t="s">
        <v>47</v>
      </c>
      <c r="C159" s="26" t="s">
        <v>48</v>
      </c>
      <c r="D159" s="26" t="s">
        <v>49</v>
      </c>
      <c r="E159" s="26" t="s">
        <v>50</v>
      </c>
      <c r="F159" s="26" t="s">
        <v>51</v>
      </c>
      <c r="G159" s="26" t="s">
        <v>52</v>
      </c>
      <c r="H159" s="26" t="s">
        <v>53</v>
      </c>
      <c r="I159" s="26" t="s">
        <v>54</v>
      </c>
      <c r="J159" s="26" t="s">
        <v>55</v>
      </c>
      <c r="K159" s="67"/>
      <c r="L159" s="67"/>
    </row>
    <row r="160" spans="1:12">
      <c r="A160" s="28">
        <f>L75</f>
        <v>298.54692054723137</v>
      </c>
      <c r="B160" s="28">
        <v>0</v>
      </c>
      <c r="C160" s="28"/>
      <c r="D160" s="28">
        <f>L87</f>
        <v>1.1924970668836232</v>
      </c>
      <c r="E160" s="28">
        <f>L99</f>
        <v>0.65067192291512854</v>
      </c>
      <c r="F160" s="28">
        <f>L104</f>
        <v>6.903408250042968E-2</v>
      </c>
      <c r="G160" s="28">
        <f>M109</f>
        <v>1.9925835971240459E-2</v>
      </c>
      <c r="H160" s="26">
        <v>0</v>
      </c>
      <c r="I160" s="28">
        <f>L148</f>
        <v>137.24781812815618</v>
      </c>
      <c r="J160" s="28">
        <f>L154</f>
        <v>2.6890651376878631</v>
      </c>
      <c r="K160" s="49">
        <f>SUM(A160:J160)</f>
        <v>440.41593272134583</v>
      </c>
      <c r="L160" s="50"/>
    </row>
    <row r="162" spans="1:6" ht="15.75">
      <c r="A162" s="37" t="s">
        <v>135</v>
      </c>
      <c r="B162" s="37"/>
      <c r="C162" s="37"/>
      <c r="D162" s="37"/>
      <c r="E162" s="37"/>
      <c r="F162" s="37" t="s">
        <v>136</v>
      </c>
    </row>
    <row r="165" spans="1:6">
      <c r="A165" s="36" t="s">
        <v>137</v>
      </c>
      <c r="B165" s="36"/>
      <c r="C165" s="36"/>
    </row>
    <row r="166" spans="1:6">
      <c r="A166" s="36" t="s">
        <v>138</v>
      </c>
      <c r="B166" s="36"/>
      <c r="C166" s="36"/>
    </row>
  </sheetData>
  <mergeCells count="174">
    <mergeCell ref="D10:I10"/>
    <mergeCell ref="A133:E133"/>
    <mergeCell ref="A134:E134"/>
    <mergeCell ref="A135:E135"/>
    <mergeCell ref="A136:E136"/>
    <mergeCell ref="A121:E121"/>
    <mergeCell ref="A122:E122"/>
    <mergeCell ref="A123:E123"/>
    <mergeCell ref="A127:E127"/>
    <mergeCell ref="A128:E128"/>
    <mergeCell ref="A130:E130"/>
    <mergeCell ref="A124:E124"/>
    <mergeCell ref="A125:E125"/>
    <mergeCell ref="A126:E126"/>
    <mergeCell ref="A129:E129"/>
    <mergeCell ref="A132:E132"/>
    <mergeCell ref="A117:E117"/>
    <mergeCell ref="A118:E118"/>
    <mergeCell ref="A119:E119"/>
    <mergeCell ref="A120:E120"/>
    <mergeCell ref="A131:E131"/>
    <mergeCell ref="A115:E115"/>
    <mergeCell ref="A116:E116"/>
    <mergeCell ref="A85:E85"/>
    <mergeCell ref="K158:L159"/>
    <mergeCell ref="A154:E154"/>
    <mergeCell ref="A158:C158"/>
    <mergeCell ref="A137:E137"/>
    <mergeCell ref="A138:E138"/>
    <mergeCell ref="A139:E139"/>
    <mergeCell ref="A148:E148"/>
    <mergeCell ref="D158:J158"/>
    <mergeCell ref="A143:E143"/>
    <mergeCell ref="A144:E144"/>
    <mergeCell ref="A145:E145"/>
    <mergeCell ref="A146:E146"/>
    <mergeCell ref="A147:E147"/>
    <mergeCell ref="A152:E153"/>
    <mergeCell ref="F152:F153"/>
    <mergeCell ref="G152:G153"/>
    <mergeCell ref="H152:H153"/>
    <mergeCell ref="I152:I153"/>
    <mergeCell ref="J152:J153"/>
    <mergeCell ref="K152:K153"/>
    <mergeCell ref="L152:L153"/>
    <mergeCell ref="A155:E155"/>
    <mergeCell ref="A141:E141"/>
    <mergeCell ref="A142:E142"/>
    <mergeCell ref="A86:E86"/>
    <mergeCell ref="A111:L111"/>
    <mergeCell ref="A113:E113"/>
    <mergeCell ref="A114:E114"/>
    <mergeCell ref="A97:E97"/>
    <mergeCell ref="A98:E98"/>
    <mergeCell ref="A79:L79"/>
    <mergeCell ref="A95:E95"/>
    <mergeCell ref="A99:K99"/>
    <mergeCell ref="A101:L101"/>
    <mergeCell ref="A103:E103"/>
    <mergeCell ref="A104:E104"/>
    <mergeCell ref="A107:E107"/>
    <mergeCell ref="A108:E108"/>
    <mergeCell ref="A109:L109"/>
    <mergeCell ref="A105:K105"/>
    <mergeCell ref="A87:K87"/>
    <mergeCell ref="A89:L89"/>
    <mergeCell ref="A91:E91"/>
    <mergeCell ref="A92:E92"/>
    <mergeCell ref="A93:E93"/>
    <mergeCell ref="A94:E94"/>
    <mergeCell ref="A96:E96"/>
    <mergeCell ref="A69:E69"/>
    <mergeCell ref="A70:E70"/>
    <mergeCell ref="A75:E75"/>
    <mergeCell ref="A63:E63"/>
    <mergeCell ref="A64:E64"/>
    <mergeCell ref="A65:E65"/>
    <mergeCell ref="A66:E66"/>
    <mergeCell ref="A67:E67"/>
    <mergeCell ref="A68:E68"/>
    <mergeCell ref="A71:E71"/>
    <mergeCell ref="A72:E72"/>
    <mergeCell ref="A73:E73"/>
    <mergeCell ref="A74:E74"/>
    <mergeCell ref="A61:E61"/>
    <mergeCell ref="A62:E62"/>
    <mergeCell ref="A39:E39"/>
    <mergeCell ref="G39:K39"/>
    <mergeCell ref="A40:E40"/>
    <mergeCell ref="G40:K40"/>
    <mergeCell ref="A41:E41"/>
    <mergeCell ref="G41:K41"/>
    <mergeCell ref="G42:K42"/>
    <mergeCell ref="G43:K43"/>
    <mergeCell ref="G44:K44"/>
    <mergeCell ref="G45:K45"/>
    <mergeCell ref="A42:E42"/>
    <mergeCell ref="A43:E43"/>
    <mergeCell ref="A44:E44"/>
    <mergeCell ref="A45:E45"/>
    <mergeCell ref="G46:K46"/>
    <mergeCell ref="G47:K47"/>
    <mergeCell ref="G48:K48"/>
    <mergeCell ref="A46:E46"/>
    <mergeCell ref="A47:E47"/>
    <mergeCell ref="A48:E48"/>
    <mergeCell ref="A56:E56"/>
    <mergeCell ref="G56:K56"/>
    <mergeCell ref="A37:E37"/>
    <mergeCell ref="G37:K37"/>
    <mergeCell ref="A38:E38"/>
    <mergeCell ref="G38:K38"/>
    <mergeCell ref="A33:E33"/>
    <mergeCell ref="G33:K33"/>
    <mergeCell ref="A34:E34"/>
    <mergeCell ref="G34:K34"/>
    <mergeCell ref="A35:E35"/>
    <mergeCell ref="G35:K35"/>
    <mergeCell ref="G29:K29"/>
    <mergeCell ref="A26:E26"/>
    <mergeCell ref="G26:K26"/>
    <mergeCell ref="A36:E36"/>
    <mergeCell ref="G36:K36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A18:E18"/>
    <mergeCell ref="G18:K18"/>
    <mergeCell ref="A19:E19"/>
    <mergeCell ref="G19:K19"/>
    <mergeCell ref="A20:E20"/>
    <mergeCell ref="G20:K20"/>
    <mergeCell ref="A24:E24"/>
    <mergeCell ref="G24:K24"/>
    <mergeCell ref="A25:E25"/>
    <mergeCell ref="G25:K25"/>
    <mergeCell ref="A21:E21"/>
    <mergeCell ref="G21:K21"/>
    <mergeCell ref="A22:E22"/>
    <mergeCell ref="G22:K22"/>
    <mergeCell ref="A23:E23"/>
    <mergeCell ref="G23:K23"/>
    <mergeCell ref="A8:J8"/>
    <mergeCell ref="A9:J9"/>
    <mergeCell ref="A6:F6"/>
    <mergeCell ref="A7:D7"/>
    <mergeCell ref="K160:L160"/>
    <mergeCell ref="A80:K80"/>
    <mergeCell ref="A82:E82"/>
    <mergeCell ref="A83:E83"/>
    <mergeCell ref="A84:E84"/>
    <mergeCell ref="G51:K51"/>
    <mergeCell ref="G49:K49"/>
    <mergeCell ref="G50:K50"/>
    <mergeCell ref="G55:K55"/>
    <mergeCell ref="G52:K52"/>
    <mergeCell ref="G53:K53"/>
    <mergeCell ref="G54:K54"/>
    <mergeCell ref="A49:E49"/>
    <mergeCell ref="A50:E50"/>
    <mergeCell ref="A51:E51"/>
    <mergeCell ref="A52:E52"/>
    <mergeCell ref="A53:E53"/>
    <mergeCell ref="A54:E54"/>
    <mergeCell ref="A55:E55"/>
    <mergeCell ref="A140:E14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167"/>
  <sheetViews>
    <sheetView topLeftCell="A148" workbookViewId="0">
      <selection activeCell="F18" sqref="F18"/>
    </sheetView>
  </sheetViews>
  <sheetFormatPr defaultRowHeight="15"/>
  <cols>
    <col min="1" max="3" width="9.140625" customWidth="1"/>
    <col min="4" max="4" width="14" customWidth="1"/>
    <col min="5" max="5" width="9.140625" customWidth="1"/>
    <col min="6" max="6" width="13.7109375" customWidth="1"/>
    <col min="7" max="7" width="14.28515625" customWidth="1"/>
    <col min="8" max="8" width="17.42578125" customWidth="1"/>
    <col min="9" max="9" width="13.7109375" customWidth="1"/>
    <col min="10" max="10" width="12.7109375" customWidth="1"/>
    <col min="11" max="11" width="12.140625" customWidth="1"/>
    <col min="12" max="12" width="18.28515625" customWidth="1"/>
    <col min="13" max="13" width="16.140625" customWidth="1"/>
  </cols>
  <sheetData>
    <row r="2" spans="1:10" ht="15.75">
      <c r="A2" s="36"/>
      <c r="B2" s="37"/>
      <c r="C2" s="38"/>
      <c r="D2" s="39"/>
    </row>
    <row r="3" spans="1:10" ht="15.75">
      <c r="A3" s="37" t="s">
        <v>131</v>
      </c>
      <c r="B3" s="37"/>
      <c r="C3" s="37"/>
      <c r="D3" s="39"/>
    </row>
    <row r="4" spans="1:10" ht="15.75">
      <c r="A4" s="40" t="s">
        <v>132</v>
      </c>
      <c r="B4" s="40"/>
      <c r="C4" s="40"/>
      <c r="D4" s="39"/>
    </row>
    <row r="5" spans="1:10" ht="15.75">
      <c r="A5" s="41"/>
      <c r="B5" s="41"/>
      <c r="C5" s="41"/>
      <c r="D5" s="39"/>
    </row>
    <row r="6" spans="1:10" ht="15.75">
      <c r="A6" s="46" t="s">
        <v>133</v>
      </c>
      <c r="B6" s="46"/>
      <c r="C6" s="46"/>
      <c r="D6" s="47"/>
      <c r="E6" s="47"/>
      <c r="F6" s="47"/>
    </row>
    <row r="7" spans="1:10" ht="15.75">
      <c r="A7" s="48" t="s">
        <v>134</v>
      </c>
      <c r="B7" s="48"/>
      <c r="C7" s="48"/>
      <c r="D7" s="47"/>
    </row>
    <row r="10" spans="1:10" ht="15.75">
      <c r="A10" s="44" t="s">
        <v>141</v>
      </c>
      <c r="B10" s="45"/>
      <c r="C10" s="45"/>
      <c r="D10" s="45"/>
      <c r="E10" s="45"/>
      <c r="F10" s="45"/>
      <c r="G10" s="45"/>
      <c r="H10" s="45"/>
      <c r="I10" s="45"/>
      <c r="J10" s="45"/>
    </row>
    <row r="11" spans="1:10" ht="15.75">
      <c r="A11" s="44" t="s">
        <v>142</v>
      </c>
      <c r="B11" s="45"/>
      <c r="C11" s="45"/>
      <c r="D11" s="45"/>
      <c r="E11" s="45"/>
      <c r="F11" s="45"/>
      <c r="G11" s="45"/>
      <c r="H11" s="45"/>
      <c r="I11" s="45"/>
      <c r="J11" s="45"/>
    </row>
    <row r="12" spans="1:10" ht="15.75">
      <c r="A12" s="42"/>
      <c r="B12" s="43"/>
      <c r="C12" s="44" t="s">
        <v>144</v>
      </c>
      <c r="D12" s="88"/>
      <c r="E12" s="88"/>
      <c r="F12" s="88"/>
      <c r="G12" s="88"/>
      <c r="H12" s="88"/>
      <c r="I12" s="88"/>
      <c r="J12" s="43"/>
    </row>
    <row r="14" spans="1:10">
      <c r="A14" s="1" t="s">
        <v>91</v>
      </c>
    </row>
    <row r="15" spans="1:10">
      <c r="A15" s="1" t="s">
        <v>92</v>
      </c>
    </row>
    <row r="16" spans="1:10">
      <c r="A16" s="1" t="s">
        <v>148</v>
      </c>
    </row>
    <row r="17" spans="1:12">
      <c r="A17" s="1" t="s">
        <v>149</v>
      </c>
    </row>
    <row r="18" spans="1:12">
      <c r="A18" s="1" t="s">
        <v>139</v>
      </c>
    </row>
    <row r="19" spans="1:12">
      <c r="A19" s="29" t="s">
        <v>93</v>
      </c>
      <c r="B19" s="30"/>
      <c r="C19" s="30"/>
      <c r="D19" s="30"/>
      <c r="E19" s="30"/>
    </row>
    <row r="20" spans="1:12" ht="33" customHeight="1">
      <c r="A20" s="61" t="s">
        <v>0</v>
      </c>
      <c r="B20" s="61"/>
      <c r="C20" s="61"/>
      <c r="D20" s="61"/>
      <c r="E20" s="61"/>
      <c r="F20" s="2" t="s">
        <v>1</v>
      </c>
      <c r="G20" s="61" t="s">
        <v>2</v>
      </c>
      <c r="H20" s="61"/>
      <c r="I20" s="61"/>
      <c r="J20" s="61"/>
      <c r="K20" s="61"/>
      <c r="L20" s="2" t="s">
        <v>1</v>
      </c>
    </row>
    <row r="21" spans="1:12" ht="15" customHeight="1">
      <c r="A21" s="57" t="s">
        <v>114</v>
      </c>
      <c r="B21" s="57"/>
      <c r="C21" s="57"/>
      <c r="D21" s="57"/>
      <c r="E21" s="57"/>
      <c r="F21" s="31">
        <v>0.9</v>
      </c>
      <c r="G21" s="57" t="s">
        <v>3</v>
      </c>
      <c r="H21" s="57"/>
      <c r="I21" s="57"/>
      <c r="J21" s="57"/>
      <c r="K21" s="57"/>
      <c r="L21" s="5">
        <v>0.3</v>
      </c>
    </row>
    <row r="22" spans="1:12" ht="15" customHeight="1">
      <c r="A22" s="53" t="s">
        <v>121</v>
      </c>
      <c r="B22" s="54"/>
      <c r="C22" s="54"/>
      <c r="D22" s="54"/>
      <c r="E22" s="55"/>
      <c r="F22" s="31">
        <v>15</v>
      </c>
      <c r="G22" s="57" t="s">
        <v>88</v>
      </c>
      <c r="H22" s="57"/>
      <c r="I22" s="57"/>
      <c r="J22" s="57"/>
      <c r="K22" s="57"/>
      <c r="L22" s="5">
        <v>0.3</v>
      </c>
    </row>
    <row r="23" spans="1:12" ht="15" customHeight="1">
      <c r="A23" s="56" t="s">
        <v>118</v>
      </c>
      <c r="B23" s="56"/>
      <c r="C23" s="56"/>
      <c r="D23" s="56"/>
      <c r="E23" s="56"/>
      <c r="F23" s="5">
        <v>0.8</v>
      </c>
      <c r="G23" s="57" t="s">
        <v>96</v>
      </c>
      <c r="H23" s="57"/>
      <c r="I23" s="57"/>
      <c r="J23" s="57"/>
      <c r="K23" s="57"/>
      <c r="L23" s="5">
        <v>0.3</v>
      </c>
    </row>
    <row r="24" spans="1:12" ht="27" customHeight="1">
      <c r="A24" s="56" t="s">
        <v>119</v>
      </c>
      <c r="B24" s="56"/>
      <c r="C24" s="56"/>
      <c r="D24" s="56"/>
      <c r="E24" s="56"/>
      <c r="F24" s="5">
        <v>0.8</v>
      </c>
      <c r="G24" s="57" t="s">
        <v>73</v>
      </c>
      <c r="H24" s="57"/>
      <c r="I24" s="57"/>
      <c r="J24" s="57"/>
      <c r="K24" s="57"/>
      <c r="L24" s="5">
        <v>0.9</v>
      </c>
    </row>
    <row r="25" spans="1:12" ht="14.25" customHeight="1">
      <c r="A25" s="56" t="s">
        <v>120</v>
      </c>
      <c r="B25" s="56"/>
      <c r="C25" s="56"/>
      <c r="D25" s="56"/>
      <c r="E25" s="56"/>
      <c r="F25" s="5">
        <v>0.9</v>
      </c>
      <c r="G25" s="57" t="s">
        <v>74</v>
      </c>
      <c r="H25" s="57"/>
      <c r="I25" s="57"/>
      <c r="J25" s="57"/>
      <c r="K25" s="57"/>
      <c r="L25" s="5">
        <v>0.9</v>
      </c>
    </row>
    <row r="26" spans="1:12" ht="15" customHeight="1">
      <c r="A26" s="57" t="s">
        <v>78</v>
      </c>
      <c r="B26" s="57"/>
      <c r="C26" s="57"/>
      <c r="D26" s="57"/>
      <c r="E26" s="57"/>
      <c r="F26" s="31">
        <v>0.9</v>
      </c>
      <c r="G26" s="57" t="s">
        <v>111</v>
      </c>
      <c r="H26" s="57"/>
      <c r="I26" s="57"/>
      <c r="J26" s="57"/>
      <c r="K26" s="57"/>
      <c r="L26" s="5">
        <v>0.06</v>
      </c>
    </row>
    <row r="27" spans="1:12" ht="15" customHeight="1">
      <c r="A27" s="56" t="s">
        <v>63</v>
      </c>
      <c r="B27" s="56"/>
      <c r="C27" s="56"/>
      <c r="D27" s="56"/>
      <c r="E27" s="56"/>
      <c r="F27" s="5">
        <v>0.9</v>
      </c>
      <c r="G27" s="57" t="s">
        <v>75</v>
      </c>
      <c r="H27" s="57"/>
      <c r="I27" s="57"/>
      <c r="J27" s="57"/>
      <c r="K27" s="57"/>
      <c r="L27" s="5">
        <v>3.6</v>
      </c>
    </row>
    <row r="28" spans="1:12" ht="15" customHeight="1">
      <c r="A28" s="57" t="s">
        <v>72</v>
      </c>
      <c r="B28" s="57"/>
      <c r="C28" s="57"/>
      <c r="D28" s="57"/>
      <c r="E28" s="57"/>
      <c r="F28" s="5">
        <v>4.2</v>
      </c>
      <c r="G28" s="57" t="s">
        <v>76</v>
      </c>
      <c r="H28" s="57"/>
      <c r="I28" s="57"/>
      <c r="J28" s="57"/>
      <c r="K28" s="57"/>
      <c r="L28" s="31">
        <v>0.9</v>
      </c>
    </row>
    <row r="29" spans="1:12">
      <c r="A29" s="56" t="s">
        <v>110</v>
      </c>
      <c r="B29" s="56"/>
      <c r="C29" s="56"/>
      <c r="D29" s="56"/>
      <c r="E29" s="56"/>
      <c r="F29" s="5">
        <v>1</v>
      </c>
      <c r="G29" s="57" t="s">
        <v>70</v>
      </c>
      <c r="H29" s="57"/>
      <c r="I29" s="57"/>
      <c r="J29" s="57"/>
      <c r="K29" s="57"/>
      <c r="L29" s="5">
        <v>0.9</v>
      </c>
    </row>
    <row r="30" spans="1:12" ht="15" customHeight="1">
      <c r="A30" s="56" t="s">
        <v>115</v>
      </c>
      <c r="B30" s="56"/>
      <c r="C30" s="56"/>
      <c r="D30" s="56"/>
      <c r="E30" s="56"/>
      <c r="F30" s="5">
        <v>0.9</v>
      </c>
      <c r="G30" s="57" t="s">
        <v>71</v>
      </c>
      <c r="H30" s="57"/>
      <c r="I30" s="57"/>
      <c r="J30" s="57"/>
      <c r="K30" s="57"/>
      <c r="L30" s="5">
        <v>0.9</v>
      </c>
    </row>
    <row r="31" spans="1:12" ht="15" customHeight="1">
      <c r="A31" s="57" t="s">
        <v>77</v>
      </c>
      <c r="B31" s="57"/>
      <c r="C31" s="57"/>
      <c r="D31" s="57"/>
      <c r="E31" s="57"/>
      <c r="F31" s="31">
        <v>6.7</v>
      </c>
      <c r="G31" s="58" t="s">
        <v>112</v>
      </c>
      <c r="H31" s="59"/>
      <c r="I31" s="59"/>
      <c r="J31" s="59"/>
      <c r="K31" s="60"/>
      <c r="L31" s="5">
        <v>0.9</v>
      </c>
    </row>
    <row r="32" spans="1:12" ht="15" customHeight="1">
      <c r="A32" s="57" t="s">
        <v>109</v>
      </c>
      <c r="B32" s="57"/>
      <c r="C32" s="57"/>
      <c r="D32" s="57"/>
      <c r="E32" s="57"/>
      <c r="F32" s="31">
        <v>0.9</v>
      </c>
      <c r="G32" s="58" t="s">
        <v>117</v>
      </c>
      <c r="H32" s="59"/>
      <c r="I32" s="59"/>
      <c r="J32" s="59"/>
      <c r="K32" s="60"/>
      <c r="L32" s="31">
        <v>0.1</v>
      </c>
    </row>
    <row r="33" spans="1:12" ht="15" customHeight="1">
      <c r="A33" s="56" t="s">
        <v>115</v>
      </c>
      <c r="B33" s="56"/>
      <c r="C33" s="56"/>
      <c r="D33" s="56"/>
      <c r="E33" s="56"/>
      <c r="F33" s="5">
        <v>6.2</v>
      </c>
      <c r="G33" s="57" t="s">
        <v>87</v>
      </c>
      <c r="H33" s="57"/>
      <c r="I33" s="57"/>
      <c r="J33" s="57"/>
      <c r="K33" s="57"/>
      <c r="L33" s="5">
        <v>0.9</v>
      </c>
    </row>
    <row r="34" spans="1:12" ht="15" customHeight="1">
      <c r="A34" s="56" t="s">
        <v>116</v>
      </c>
      <c r="B34" s="56"/>
      <c r="C34" s="56"/>
      <c r="D34" s="56"/>
      <c r="E34" s="56"/>
      <c r="F34" s="5">
        <v>0.8</v>
      </c>
      <c r="G34" s="58" t="s">
        <v>106</v>
      </c>
      <c r="H34" s="59"/>
      <c r="I34" s="59"/>
      <c r="J34" s="59"/>
      <c r="K34" s="60"/>
      <c r="L34" s="31">
        <v>0.9</v>
      </c>
    </row>
    <row r="35" spans="1:12" ht="15" customHeight="1">
      <c r="A35" s="53" t="s">
        <v>101</v>
      </c>
      <c r="B35" s="54"/>
      <c r="C35" s="54"/>
      <c r="D35" s="54"/>
      <c r="E35" s="55"/>
      <c r="F35" s="5">
        <v>0.9</v>
      </c>
      <c r="G35" s="57" t="s">
        <v>64</v>
      </c>
      <c r="H35" s="57"/>
      <c r="I35" s="57"/>
      <c r="J35" s="57"/>
      <c r="K35" s="57"/>
      <c r="L35" s="5">
        <v>1.8</v>
      </c>
    </row>
    <row r="36" spans="1:12" ht="15" customHeight="1">
      <c r="A36" s="53" t="s">
        <v>98</v>
      </c>
      <c r="B36" s="54"/>
      <c r="C36" s="54"/>
      <c r="D36" s="54"/>
      <c r="E36" s="55"/>
      <c r="F36" s="5">
        <v>0.9</v>
      </c>
      <c r="G36" s="57" t="s">
        <v>65</v>
      </c>
      <c r="H36" s="57"/>
      <c r="I36" s="57"/>
      <c r="J36" s="57"/>
      <c r="K36" s="57"/>
      <c r="L36" s="5">
        <v>4.7</v>
      </c>
    </row>
    <row r="37" spans="1:12">
      <c r="A37" s="53"/>
      <c r="B37" s="54"/>
      <c r="C37" s="54"/>
      <c r="D37" s="54"/>
      <c r="E37" s="55"/>
      <c r="F37" s="5"/>
      <c r="G37" s="57" t="s">
        <v>107</v>
      </c>
      <c r="H37" s="57"/>
      <c r="I37" s="57"/>
      <c r="J37" s="57"/>
      <c r="K37" s="57"/>
      <c r="L37" s="5">
        <v>0.9</v>
      </c>
    </row>
    <row r="38" spans="1:12" ht="15" customHeight="1">
      <c r="A38" s="53"/>
      <c r="B38" s="54"/>
      <c r="C38" s="54"/>
      <c r="D38" s="54"/>
      <c r="E38" s="55"/>
      <c r="F38" s="5"/>
      <c r="G38" s="57" t="s">
        <v>66</v>
      </c>
      <c r="H38" s="57"/>
      <c r="I38" s="57"/>
      <c r="J38" s="57"/>
      <c r="K38" s="57"/>
      <c r="L38" s="5">
        <v>1.35</v>
      </c>
    </row>
    <row r="39" spans="1:12">
      <c r="A39" s="53"/>
      <c r="B39" s="54"/>
      <c r="C39" s="54"/>
      <c r="D39" s="54"/>
      <c r="E39" s="55"/>
      <c r="F39" s="5"/>
      <c r="G39" s="57" t="s">
        <v>67</v>
      </c>
      <c r="H39" s="57"/>
      <c r="I39" s="57"/>
      <c r="J39" s="57"/>
      <c r="K39" s="57"/>
      <c r="L39" s="5">
        <v>0.9</v>
      </c>
    </row>
    <row r="40" spans="1:12" ht="15" customHeight="1">
      <c r="A40" s="53"/>
      <c r="B40" s="54"/>
      <c r="C40" s="54"/>
      <c r="D40" s="54"/>
      <c r="E40" s="55"/>
      <c r="F40" s="5"/>
      <c r="G40" s="57" t="s">
        <v>68</v>
      </c>
      <c r="H40" s="57"/>
      <c r="I40" s="57"/>
      <c r="J40" s="57"/>
      <c r="K40" s="57"/>
      <c r="L40" s="5">
        <v>0.9</v>
      </c>
    </row>
    <row r="41" spans="1:12">
      <c r="A41" s="53"/>
      <c r="B41" s="54"/>
      <c r="C41" s="54"/>
      <c r="D41" s="54"/>
      <c r="E41" s="55"/>
      <c r="F41" s="5"/>
      <c r="G41" s="57" t="s">
        <v>69</v>
      </c>
      <c r="H41" s="57"/>
      <c r="I41" s="57"/>
      <c r="J41" s="57"/>
      <c r="K41" s="57"/>
      <c r="L41" s="5">
        <v>0.9</v>
      </c>
    </row>
    <row r="42" spans="1:12" ht="15" customHeight="1">
      <c r="A42" s="53"/>
      <c r="B42" s="54"/>
      <c r="C42" s="54"/>
      <c r="D42" s="54"/>
      <c r="E42" s="55"/>
      <c r="F42" s="5"/>
      <c r="G42" s="58" t="s">
        <v>113</v>
      </c>
      <c r="H42" s="59"/>
      <c r="I42" s="59"/>
      <c r="J42" s="59"/>
      <c r="K42" s="60"/>
      <c r="L42" s="5">
        <v>0.95</v>
      </c>
    </row>
    <row r="43" spans="1:12" ht="15" customHeight="1">
      <c r="A43" s="53"/>
      <c r="B43" s="54"/>
      <c r="C43" s="54"/>
      <c r="D43" s="54"/>
      <c r="E43" s="55"/>
      <c r="F43" s="5"/>
      <c r="G43" s="57" t="s">
        <v>89</v>
      </c>
      <c r="H43" s="57"/>
      <c r="I43" s="57"/>
      <c r="J43" s="57"/>
      <c r="K43" s="57"/>
      <c r="L43" s="5">
        <v>0.9</v>
      </c>
    </row>
    <row r="44" spans="1:12" ht="15" customHeight="1">
      <c r="A44" s="53"/>
      <c r="B44" s="54"/>
      <c r="C44" s="54"/>
      <c r="D44" s="54"/>
      <c r="E44" s="55"/>
      <c r="F44" s="5"/>
      <c r="G44" s="58" t="s">
        <v>97</v>
      </c>
      <c r="H44" s="59"/>
      <c r="I44" s="59"/>
      <c r="J44" s="59"/>
      <c r="K44" s="60"/>
      <c r="L44" s="5">
        <v>0.9</v>
      </c>
    </row>
    <row r="45" spans="1:12" ht="15" customHeight="1">
      <c r="A45" s="53"/>
      <c r="B45" s="54"/>
      <c r="C45" s="54"/>
      <c r="D45" s="54"/>
      <c r="E45" s="55"/>
      <c r="F45" s="5"/>
      <c r="G45" s="58" t="s">
        <v>100</v>
      </c>
      <c r="H45" s="59"/>
      <c r="I45" s="59"/>
      <c r="J45" s="59"/>
      <c r="K45" s="60"/>
      <c r="L45" s="5">
        <v>0.6</v>
      </c>
    </row>
    <row r="46" spans="1:12" ht="15" customHeight="1">
      <c r="A46" s="53"/>
      <c r="B46" s="54"/>
      <c r="C46" s="54"/>
      <c r="D46" s="54"/>
      <c r="E46" s="55"/>
      <c r="F46" s="5"/>
      <c r="G46" s="58" t="s">
        <v>103</v>
      </c>
      <c r="H46" s="59"/>
      <c r="I46" s="59"/>
      <c r="J46" s="59"/>
      <c r="K46" s="60"/>
      <c r="L46" s="5">
        <v>0.46</v>
      </c>
    </row>
    <row r="47" spans="1:12" ht="15" customHeight="1">
      <c r="A47" s="53"/>
      <c r="B47" s="54"/>
      <c r="C47" s="54"/>
      <c r="D47" s="54"/>
      <c r="E47" s="55"/>
      <c r="F47" s="5"/>
      <c r="G47" s="58" t="s">
        <v>104</v>
      </c>
      <c r="H47" s="59"/>
      <c r="I47" s="59"/>
      <c r="J47" s="59"/>
      <c r="K47" s="60"/>
      <c r="L47" s="5">
        <v>0.9</v>
      </c>
    </row>
    <row r="48" spans="1:12">
      <c r="A48" s="53"/>
      <c r="B48" s="54"/>
      <c r="C48" s="54"/>
      <c r="D48" s="54"/>
      <c r="E48" s="55"/>
      <c r="F48" s="5"/>
      <c r="G48" s="58" t="s">
        <v>105</v>
      </c>
      <c r="H48" s="59"/>
      <c r="I48" s="59"/>
      <c r="J48" s="59"/>
      <c r="K48" s="60"/>
      <c r="L48" s="5">
        <v>0.9</v>
      </c>
    </row>
    <row r="49" spans="1:12" ht="15" customHeight="1">
      <c r="A49" s="53"/>
      <c r="B49" s="54"/>
      <c r="C49" s="54"/>
      <c r="D49" s="54"/>
      <c r="E49" s="55"/>
      <c r="F49" s="5"/>
      <c r="G49" s="58" t="s">
        <v>102</v>
      </c>
      <c r="H49" s="59"/>
      <c r="I49" s="59"/>
      <c r="J49" s="59"/>
      <c r="K49" s="60"/>
      <c r="L49" s="5">
        <v>0.9</v>
      </c>
    </row>
    <row r="50" spans="1:12" ht="15" customHeight="1">
      <c r="A50" s="53"/>
      <c r="B50" s="54"/>
      <c r="C50" s="54"/>
      <c r="D50" s="54"/>
      <c r="E50" s="55"/>
      <c r="F50" s="5"/>
      <c r="G50" s="57" t="s">
        <v>62</v>
      </c>
      <c r="H50" s="57"/>
      <c r="I50" s="57"/>
      <c r="J50" s="57"/>
      <c r="K50" s="57"/>
      <c r="L50" s="5">
        <v>0.9</v>
      </c>
    </row>
    <row r="51" spans="1:12" ht="15" customHeight="1">
      <c r="A51" s="53"/>
      <c r="B51" s="54"/>
      <c r="C51" s="54"/>
      <c r="D51" s="54"/>
      <c r="E51" s="55"/>
      <c r="F51" s="5"/>
      <c r="G51" s="57" t="s">
        <v>79</v>
      </c>
      <c r="H51" s="57"/>
      <c r="I51" s="57"/>
      <c r="J51" s="57"/>
      <c r="K51" s="57"/>
      <c r="L51" s="5">
        <v>0.86</v>
      </c>
    </row>
    <row r="52" spans="1:12">
      <c r="A52" s="53"/>
      <c r="B52" s="54"/>
      <c r="C52" s="54"/>
      <c r="D52" s="54"/>
      <c r="E52" s="55"/>
      <c r="F52" s="5"/>
      <c r="G52" s="56"/>
      <c r="H52" s="56"/>
      <c r="I52" s="56"/>
      <c r="J52" s="56"/>
      <c r="K52" s="56"/>
      <c r="L52" s="5"/>
    </row>
    <row r="53" spans="1:12">
      <c r="A53" s="53"/>
      <c r="B53" s="54"/>
      <c r="C53" s="54"/>
      <c r="D53" s="54"/>
      <c r="E53" s="55"/>
      <c r="F53" s="5"/>
      <c r="G53" s="57"/>
      <c r="H53" s="57"/>
      <c r="I53" s="57"/>
      <c r="J53" s="57"/>
      <c r="K53" s="57"/>
      <c r="L53" s="5"/>
    </row>
    <row r="54" spans="1:12">
      <c r="A54" s="52" t="s">
        <v>4</v>
      </c>
      <c r="B54" s="52"/>
      <c r="C54" s="52"/>
      <c r="D54" s="52"/>
      <c r="E54" s="52"/>
      <c r="F54" s="5">
        <f>SUM(F21:F50)</f>
        <v>42.699999999999989</v>
      </c>
      <c r="G54" s="52" t="s">
        <v>4</v>
      </c>
      <c r="H54" s="52"/>
      <c r="I54" s="52"/>
      <c r="J54" s="52"/>
      <c r="K54" s="52"/>
      <c r="L54" s="5">
        <f>SUM(L21:L53)</f>
        <v>31.579999999999991</v>
      </c>
    </row>
    <row r="56" spans="1:12">
      <c r="A56" s="1" t="s">
        <v>80</v>
      </c>
      <c r="F56">
        <v>86053</v>
      </c>
    </row>
    <row r="57" spans="1:12">
      <c r="A57" s="1" t="s">
        <v>5</v>
      </c>
    </row>
    <row r="59" spans="1:12" ht="60">
      <c r="A59" s="52" t="s">
        <v>6</v>
      </c>
      <c r="B59" s="52"/>
      <c r="C59" s="52"/>
      <c r="D59" s="52"/>
      <c r="E59" s="52"/>
      <c r="F59" s="4" t="s">
        <v>7</v>
      </c>
      <c r="G59" s="4" t="s">
        <v>1</v>
      </c>
      <c r="H59" s="4" t="s">
        <v>8</v>
      </c>
      <c r="I59" s="4" t="s">
        <v>9</v>
      </c>
      <c r="J59" s="4" t="s">
        <v>10</v>
      </c>
      <c r="K59" s="4" t="s">
        <v>11</v>
      </c>
      <c r="L59" s="4" t="s">
        <v>12</v>
      </c>
    </row>
    <row r="60" spans="1:12" ht="15" customHeight="1">
      <c r="A60" s="57" t="s">
        <v>114</v>
      </c>
      <c r="B60" s="57"/>
      <c r="C60" s="57"/>
      <c r="D60" s="57"/>
      <c r="E60" s="57"/>
      <c r="F60" s="2">
        <v>11522.35</v>
      </c>
      <c r="G60" s="31">
        <v>0.9</v>
      </c>
      <c r="H60" s="2">
        <f>1974*G60</f>
        <v>1776.6000000000001</v>
      </c>
      <c r="I60" s="2">
        <f>F56</f>
        <v>86053</v>
      </c>
      <c r="J60" s="5">
        <f>H60/I60</f>
        <v>2.0645416196994879E-2</v>
      </c>
      <c r="K60" s="5">
        <f>F60*12*1.302/H60</f>
        <v>101.331304964539</v>
      </c>
      <c r="L60" s="5">
        <f>J60*K60</f>
        <v>2.0920269647775211</v>
      </c>
    </row>
    <row r="61" spans="1:12" ht="15" customHeight="1">
      <c r="A61" s="53" t="s">
        <v>121</v>
      </c>
      <c r="B61" s="54"/>
      <c r="C61" s="54"/>
      <c r="D61" s="54"/>
      <c r="E61" s="55"/>
      <c r="F61" s="2">
        <v>11522.35</v>
      </c>
      <c r="G61" s="31">
        <v>15</v>
      </c>
      <c r="H61" s="2">
        <f>1974*G61</f>
        <v>29610</v>
      </c>
      <c r="I61" s="2">
        <f>F56</f>
        <v>86053</v>
      </c>
      <c r="J61" s="5">
        <f t="shared" ref="J61:L75" si="0">H61/I61</f>
        <v>0.3440902699499146</v>
      </c>
      <c r="K61" s="5">
        <f t="shared" ref="K61:K75" si="1">F61*12*1.302/H61</f>
        <v>6.0798782978723409</v>
      </c>
      <c r="L61" s="5">
        <f t="shared" ref="L61:L73" si="2">J61*K61</f>
        <v>2.0920269647775211</v>
      </c>
    </row>
    <row r="62" spans="1:12">
      <c r="A62" s="56" t="s">
        <v>118</v>
      </c>
      <c r="B62" s="56"/>
      <c r="C62" s="56"/>
      <c r="D62" s="56"/>
      <c r="E62" s="56"/>
      <c r="F62" s="2">
        <v>15044.17</v>
      </c>
      <c r="G62" s="5">
        <v>0.8</v>
      </c>
      <c r="H62" s="2">
        <f t="shared" ref="H62:H75" si="3">1974*G62</f>
        <v>1579.2</v>
      </c>
      <c r="I62" s="2">
        <f>F56</f>
        <v>86053</v>
      </c>
      <c r="J62" s="5">
        <f t="shared" si="0"/>
        <v>1.8351481063995444E-2</v>
      </c>
      <c r="K62" s="5">
        <f t="shared" si="1"/>
        <v>148.84125638297874</v>
      </c>
      <c r="L62" s="5">
        <f t="shared" si="2"/>
        <v>2.7314574980535253</v>
      </c>
    </row>
    <row r="63" spans="1:12" ht="26.25" customHeight="1">
      <c r="A63" s="56" t="s">
        <v>119</v>
      </c>
      <c r="B63" s="56"/>
      <c r="C63" s="56"/>
      <c r="D63" s="56"/>
      <c r="E63" s="56"/>
      <c r="F63" s="2">
        <v>15044.17</v>
      </c>
      <c r="G63" s="5">
        <v>0.8</v>
      </c>
      <c r="H63" s="2">
        <f t="shared" si="3"/>
        <v>1579.2</v>
      </c>
      <c r="I63" s="2">
        <f>F56</f>
        <v>86053</v>
      </c>
      <c r="J63" s="5">
        <f t="shared" si="0"/>
        <v>1.8351481063995444E-2</v>
      </c>
      <c r="K63" s="5">
        <f t="shared" si="1"/>
        <v>148.84125638297874</v>
      </c>
      <c r="L63" s="5">
        <f t="shared" si="2"/>
        <v>2.7314574980535253</v>
      </c>
    </row>
    <row r="64" spans="1:12" ht="15" customHeight="1">
      <c r="A64" s="56" t="s">
        <v>120</v>
      </c>
      <c r="B64" s="56"/>
      <c r="C64" s="56"/>
      <c r="D64" s="56"/>
      <c r="E64" s="56"/>
      <c r="F64" s="2">
        <v>15044.17</v>
      </c>
      <c r="G64" s="5">
        <v>0.9</v>
      </c>
      <c r="H64" s="2">
        <f t="shared" si="3"/>
        <v>1776.6000000000001</v>
      </c>
      <c r="I64" s="2">
        <f>F56</f>
        <v>86053</v>
      </c>
      <c r="J64" s="5">
        <f t="shared" si="0"/>
        <v>2.0645416196994879E-2</v>
      </c>
      <c r="K64" s="5">
        <f t="shared" si="1"/>
        <v>132.30333900709221</v>
      </c>
      <c r="L64" s="5">
        <f t="shared" si="2"/>
        <v>2.7314574980535258</v>
      </c>
    </row>
    <row r="65" spans="1:12" ht="15" customHeight="1">
      <c r="A65" s="57" t="s">
        <v>78</v>
      </c>
      <c r="B65" s="57"/>
      <c r="C65" s="57"/>
      <c r="D65" s="57"/>
      <c r="E65" s="57"/>
      <c r="F65" s="2">
        <v>9544</v>
      </c>
      <c r="G65" s="31">
        <v>0.9</v>
      </c>
      <c r="H65" s="2">
        <f t="shared" si="3"/>
        <v>1776.6000000000001</v>
      </c>
      <c r="I65" s="2">
        <f>F56</f>
        <v>86053</v>
      </c>
      <c r="J65" s="5">
        <f t="shared" si="0"/>
        <v>2.0645416196994879E-2</v>
      </c>
      <c r="K65" s="5">
        <f t="shared" si="1"/>
        <v>83.933049645390071</v>
      </c>
      <c r="L65" s="5">
        <f t="shared" si="2"/>
        <v>1.7328327426121115</v>
      </c>
    </row>
    <row r="66" spans="1:12">
      <c r="A66" s="56" t="s">
        <v>63</v>
      </c>
      <c r="B66" s="56"/>
      <c r="C66" s="56"/>
      <c r="D66" s="56"/>
      <c r="E66" s="56"/>
      <c r="F66" s="2">
        <v>11522.35</v>
      </c>
      <c r="G66" s="5">
        <v>0.9</v>
      </c>
      <c r="H66" s="2">
        <f t="shared" si="3"/>
        <v>1776.6000000000001</v>
      </c>
      <c r="I66" s="2">
        <f>F56</f>
        <v>86053</v>
      </c>
      <c r="J66" s="5">
        <f t="shared" si="0"/>
        <v>2.0645416196994879E-2</v>
      </c>
      <c r="K66" s="5">
        <f t="shared" si="1"/>
        <v>101.331304964539</v>
      </c>
      <c r="L66" s="5">
        <f t="shared" si="2"/>
        <v>2.0920269647775211</v>
      </c>
    </row>
    <row r="67" spans="1:12" ht="15" customHeight="1">
      <c r="A67" s="57" t="s">
        <v>72</v>
      </c>
      <c r="B67" s="57"/>
      <c r="C67" s="57"/>
      <c r="D67" s="57"/>
      <c r="E67" s="57"/>
      <c r="F67" s="2">
        <v>9544</v>
      </c>
      <c r="G67" s="5">
        <v>4.2</v>
      </c>
      <c r="H67" s="2">
        <f t="shared" si="3"/>
        <v>8290.8000000000011</v>
      </c>
      <c r="I67" s="2">
        <f>F56</f>
        <v>86053</v>
      </c>
      <c r="J67" s="5">
        <f t="shared" si="0"/>
        <v>9.6345275585976095E-2</v>
      </c>
      <c r="K67" s="5">
        <f t="shared" si="1"/>
        <v>17.985653495440729</v>
      </c>
      <c r="L67" s="5">
        <f t="shared" si="2"/>
        <v>1.7328327426121113</v>
      </c>
    </row>
    <row r="68" spans="1:12">
      <c r="A68" s="56" t="s">
        <v>110</v>
      </c>
      <c r="B68" s="56"/>
      <c r="C68" s="56"/>
      <c r="D68" s="56"/>
      <c r="E68" s="56"/>
      <c r="F68" s="2">
        <v>11522.35</v>
      </c>
      <c r="G68" s="5">
        <v>1</v>
      </c>
      <c r="H68" s="2">
        <f t="shared" si="3"/>
        <v>1974</v>
      </c>
      <c r="I68" s="2">
        <f>F56</f>
        <v>86053</v>
      </c>
      <c r="J68" s="5">
        <f t="shared" si="0"/>
        <v>2.2939351329994306E-2</v>
      </c>
      <c r="K68" s="5">
        <f t="shared" si="1"/>
        <v>91.198174468085114</v>
      </c>
      <c r="L68" s="5">
        <f t="shared" si="2"/>
        <v>2.0920269647775211</v>
      </c>
    </row>
    <row r="69" spans="1:12">
      <c r="A69" s="56" t="s">
        <v>115</v>
      </c>
      <c r="B69" s="56"/>
      <c r="C69" s="56"/>
      <c r="D69" s="56"/>
      <c r="E69" s="56"/>
      <c r="F69" s="2">
        <v>15699.36</v>
      </c>
      <c r="G69" s="5">
        <v>0.9</v>
      </c>
      <c r="H69" s="2">
        <f t="shared" si="3"/>
        <v>1776.6000000000001</v>
      </c>
      <c r="I69" s="2">
        <f>F56</f>
        <v>86053</v>
      </c>
      <c r="J69" s="5">
        <f t="shared" si="0"/>
        <v>2.0645416196994879E-2</v>
      </c>
      <c r="K69" s="5">
        <f t="shared" si="1"/>
        <v>138.0652936170213</v>
      </c>
      <c r="L69" s="5">
        <f t="shared" si="2"/>
        <v>2.8504154490837053</v>
      </c>
    </row>
    <row r="70" spans="1:12">
      <c r="A70" s="57" t="s">
        <v>77</v>
      </c>
      <c r="B70" s="57"/>
      <c r="C70" s="57"/>
      <c r="D70" s="57"/>
      <c r="E70" s="57"/>
      <c r="F70" s="2">
        <v>15044.17</v>
      </c>
      <c r="G70" s="31">
        <v>6.7</v>
      </c>
      <c r="H70" s="2">
        <f t="shared" si="3"/>
        <v>13225.800000000001</v>
      </c>
      <c r="I70" s="2">
        <f>F56</f>
        <v>86053</v>
      </c>
      <c r="J70" s="5">
        <f t="shared" si="0"/>
        <v>0.15369365391096187</v>
      </c>
      <c r="K70" s="5">
        <f t="shared" si="1"/>
        <v>17.772090314385519</v>
      </c>
      <c r="L70" s="5">
        <f t="shared" si="2"/>
        <v>2.7314574980535258</v>
      </c>
    </row>
    <row r="71" spans="1:12">
      <c r="A71" s="57" t="s">
        <v>109</v>
      </c>
      <c r="B71" s="57"/>
      <c r="C71" s="57"/>
      <c r="D71" s="57"/>
      <c r="E71" s="57"/>
      <c r="F71" s="2">
        <v>11522.35</v>
      </c>
      <c r="G71" s="31">
        <v>0.9</v>
      </c>
      <c r="H71" s="2">
        <f t="shared" si="3"/>
        <v>1776.6000000000001</v>
      </c>
      <c r="I71" s="2">
        <f>F56</f>
        <v>86053</v>
      </c>
      <c r="J71" s="5">
        <f t="shared" si="0"/>
        <v>2.0645416196994879E-2</v>
      </c>
      <c r="K71" s="5">
        <f t="shared" si="1"/>
        <v>101.331304964539</v>
      </c>
      <c r="L71" s="5">
        <f t="shared" si="2"/>
        <v>2.0920269647775211</v>
      </c>
    </row>
    <row r="72" spans="1:12">
      <c r="A72" s="56" t="s">
        <v>115</v>
      </c>
      <c r="B72" s="56"/>
      <c r="C72" s="56"/>
      <c r="D72" s="56"/>
      <c r="E72" s="56"/>
      <c r="F72" s="2">
        <v>11522.35</v>
      </c>
      <c r="G72" s="5">
        <v>6.2</v>
      </c>
      <c r="H72" s="2">
        <f t="shared" si="3"/>
        <v>12238.800000000001</v>
      </c>
      <c r="I72" s="2">
        <f>F56</f>
        <v>86053</v>
      </c>
      <c r="J72" s="5">
        <f t="shared" si="0"/>
        <v>0.14222397824596472</v>
      </c>
      <c r="K72" s="5">
        <f t="shared" si="1"/>
        <v>14.709382978723404</v>
      </c>
      <c r="L72" s="5">
        <f t="shared" si="2"/>
        <v>2.0920269647775211</v>
      </c>
    </row>
    <row r="73" spans="1:12">
      <c r="A73" s="56" t="s">
        <v>116</v>
      </c>
      <c r="B73" s="56"/>
      <c r="C73" s="56"/>
      <c r="D73" s="56"/>
      <c r="E73" s="56"/>
      <c r="F73" s="2">
        <v>15044.17</v>
      </c>
      <c r="G73" s="5">
        <v>0.8</v>
      </c>
      <c r="H73" s="2">
        <f t="shared" si="3"/>
        <v>1579.2</v>
      </c>
      <c r="I73" s="2">
        <f>F56</f>
        <v>86053</v>
      </c>
      <c r="J73" s="5">
        <f t="shared" si="0"/>
        <v>1.8351481063995444E-2</v>
      </c>
      <c r="K73" s="5">
        <f t="shared" si="1"/>
        <v>148.84125638297874</v>
      </c>
      <c r="L73" s="5">
        <f t="shared" si="2"/>
        <v>2.7314574980535253</v>
      </c>
    </row>
    <row r="74" spans="1:12">
      <c r="A74" s="53" t="s">
        <v>101</v>
      </c>
      <c r="B74" s="54"/>
      <c r="C74" s="54"/>
      <c r="D74" s="54"/>
      <c r="E74" s="55"/>
      <c r="F74" s="2">
        <v>15044.17</v>
      </c>
      <c r="G74" s="5">
        <v>0.9</v>
      </c>
      <c r="H74" s="2">
        <f t="shared" si="3"/>
        <v>1776.6000000000001</v>
      </c>
      <c r="I74" s="2">
        <f>F56</f>
        <v>86053</v>
      </c>
      <c r="J74" s="5">
        <f t="shared" si="0"/>
        <v>2.0645416196994879E-2</v>
      </c>
      <c r="K74" s="5">
        <f t="shared" si="1"/>
        <v>132.30333900709221</v>
      </c>
      <c r="L74" s="5">
        <f t="shared" si="0"/>
        <v>1.5604607073362047E-4</v>
      </c>
    </row>
    <row r="75" spans="1:12">
      <c r="A75" s="53" t="s">
        <v>98</v>
      </c>
      <c r="B75" s="54"/>
      <c r="C75" s="54"/>
      <c r="D75" s="54"/>
      <c r="E75" s="55"/>
      <c r="F75" s="2">
        <v>15044.17</v>
      </c>
      <c r="G75" s="5">
        <v>0.9</v>
      </c>
      <c r="H75" s="2">
        <f t="shared" si="3"/>
        <v>1776.6000000000001</v>
      </c>
      <c r="I75" s="2">
        <f>F56</f>
        <v>86053</v>
      </c>
      <c r="J75" s="5">
        <f t="shared" si="0"/>
        <v>2.0645416196994879E-2</v>
      </c>
      <c r="K75" s="5">
        <f t="shared" si="1"/>
        <v>132.30333900709221</v>
      </c>
      <c r="L75" s="5">
        <f t="shared" si="0"/>
        <v>1.5604607073362047E-4</v>
      </c>
    </row>
    <row r="76" spans="1:12">
      <c r="A76" s="52" t="s">
        <v>13</v>
      </c>
      <c r="B76" s="52"/>
      <c r="C76" s="52"/>
      <c r="D76" s="52"/>
      <c r="E76" s="52"/>
      <c r="F76" s="2">
        <f>SUM(F60:F75)</f>
        <v>209230.65000000008</v>
      </c>
      <c r="G76" s="2">
        <f>SUM(G60:G75)</f>
        <v>42.699999999999989</v>
      </c>
      <c r="H76" s="2"/>
      <c r="I76" s="2"/>
      <c r="J76" s="5">
        <f>SUM(J60:J75)</f>
        <v>0.97951030179075704</v>
      </c>
      <c r="K76" s="2"/>
      <c r="L76" s="5">
        <f>SUM(L60:L75)</f>
        <v>32.525842305382149</v>
      </c>
    </row>
    <row r="77" spans="1:12">
      <c r="A77" s="6"/>
      <c r="B77" s="6"/>
      <c r="C77" s="6"/>
      <c r="D77" s="6"/>
      <c r="E77" s="6"/>
      <c r="F77" s="7"/>
      <c r="G77" s="7"/>
      <c r="H77" s="7"/>
      <c r="I77" s="7"/>
      <c r="J77" s="8"/>
      <c r="K77" s="7"/>
      <c r="L77" s="8"/>
    </row>
    <row r="78" spans="1:12">
      <c r="A78" s="12" t="s">
        <v>83</v>
      </c>
      <c r="B78" s="12"/>
      <c r="C78" s="12"/>
      <c r="D78" s="12"/>
      <c r="E78" s="12"/>
      <c r="F78" s="12"/>
      <c r="G78" s="12"/>
      <c r="H78" s="12">
        <v>0.98</v>
      </c>
      <c r="I78" s="12"/>
      <c r="J78" s="12"/>
      <c r="K78" s="12"/>
      <c r="L78" s="12"/>
    </row>
    <row r="79" spans="1:12" ht="24.75" customHeight="1"/>
    <row r="80" spans="1:12" ht="18" customHeight="1">
      <c r="A80" s="62" t="s">
        <v>15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</row>
    <row r="81" spans="1:12">
      <c r="A81" s="51" t="s">
        <v>84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13">
        <f>(F56/1974)*247*8</f>
        <v>86140.186423505569</v>
      </c>
    </row>
    <row r="83" spans="1:12" ht="105">
      <c r="A83" s="52" t="s">
        <v>16</v>
      </c>
      <c r="B83" s="52"/>
      <c r="C83" s="52"/>
      <c r="D83" s="52"/>
      <c r="E83" s="52"/>
      <c r="F83" s="4" t="s">
        <v>14</v>
      </c>
      <c r="G83" s="4" t="s">
        <v>57</v>
      </c>
      <c r="H83" s="4" t="s">
        <v>18</v>
      </c>
      <c r="I83" s="4" t="s">
        <v>19</v>
      </c>
      <c r="J83" s="4" t="s">
        <v>20</v>
      </c>
      <c r="K83" s="4" t="s">
        <v>58</v>
      </c>
      <c r="L83" s="4" t="s">
        <v>12</v>
      </c>
    </row>
    <row r="84" spans="1:12">
      <c r="A84" s="53" t="s">
        <v>81</v>
      </c>
      <c r="B84" s="54"/>
      <c r="C84" s="54"/>
      <c r="D84" s="54"/>
      <c r="E84" s="55"/>
      <c r="F84" s="4" t="s">
        <v>82</v>
      </c>
      <c r="G84" s="4">
        <v>45238</v>
      </c>
      <c r="H84" s="14">
        <f>L81</f>
        <v>86140.186423505569</v>
      </c>
      <c r="I84" s="5">
        <f>J76</f>
        <v>0.97951030179075704</v>
      </c>
      <c r="J84" s="10">
        <f t="shared" ref="J84:J87" si="4">G84/H84*I84</f>
        <v>0.51440667674616092</v>
      </c>
      <c r="K84" s="4">
        <v>5.36</v>
      </c>
      <c r="L84" s="14">
        <f>J84*K84</f>
        <v>2.7572197873594226</v>
      </c>
    </row>
    <row r="85" spans="1:12">
      <c r="A85" s="56" t="s">
        <v>22</v>
      </c>
      <c r="B85" s="56"/>
      <c r="C85" s="56"/>
      <c r="D85" s="56"/>
      <c r="E85" s="56"/>
      <c r="F85" s="2" t="s">
        <v>25</v>
      </c>
      <c r="G85" s="2">
        <v>289</v>
      </c>
      <c r="H85" s="5">
        <f>H84</f>
        <v>86140.186423505569</v>
      </c>
      <c r="I85" s="5">
        <f>J76</f>
        <v>0.97951030179075704</v>
      </c>
      <c r="J85" s="10">
        <f t="shared" si="4"/>
        <v>3.2862533617675515E-3</v>
      </c>
      <c r="K85" s="2">
        <v>1448.65</v>
      </c>
      <c r="L85" s="5">
        <f t="shared" ref="L85:L87" si="5">K85*J85</f>
        <v>4.7606309325245642</v>
      </c>
    </row>
    <row r="86" spans="1:12">
      <c r="A86" s="56" t="s">
        <v>23</v>
      </c>
      <c r="B86" s="56"/>
      <c r="C86" s="56"/>
      <c r="D86" s="56"/>
      <c r="E86" s="56"/>
      <c r="F86" s="2" t="s">
        <v>26</v>
      </c>
      <c r="G86" s="2">
        <v>550</v>
      </c>
      <c r="H86" s="5">
        <f>H84</f>
        <v>86140.186423505569</v>
      </c>
      <c r="I86" s="5">
        <f>J76</f>
        <v>0.97951030179075704</v>
      </c>
      <c r="J86" s="10">
        <f t="shared" si="4"/>
        <v>6.2541153943673133E-3</v>
      </c>
      <c r="K86" s="2">
        <v>28.71</v>
      </c>
      <c r="L86" s="5">
        <f t="shared" si="5"/>
        <v>0.17955565297228557</v>
      </c>
    </row>
    <row r="87" spans="1:12">
      <c r="A87" s="56" t="s">
        <v>24</v>
      </c>
      <c r="B87" s="56"/>
      <c r="C87" s="56"/>
      <c r="D87" s="56"/>
      <c r="E87" s="56"/>
      <c r="F87" s="2" t="s">
        <v>26</v>
      </c>
      <c r="G87" s="2">
        <v>550</v>
      </c>
      <c r="H87" s="5">
        <f>H84</f>
        <v>86140.186423505569</v>
      </c>
      <c r="I87" s="5">
        <f>J76</f>
        <v>0.97951030179075704</v>
      </c>
      <c r="J87" s="10">
        <f t="shared" si="4"/>
        <v>6.2541153943673133E-3</v>
      </c>
      <c r="K87" s="2">
        <v>40.76</v>
      </c>
      <c r="L87" s="5">
        <f t="shared" si="5"/>
        <v>0.25491774347441165</v>
      </c>
    </row>
    <row r="88" spans="1:12">
      <c r="A88" s="63" t="s">
        <v>122</v>
      </c>
      <c r="B88" s="64"/>
      <c r="C88" s="64"/>
      <c r="D88" s="64"/>
      <c r="E88" s="64"/>
      <c r="F88" s="64"/>
      <c r="G88" s="64"/>
      <c r="H88" s="64"/>
      <c r="I88" s="64"/>
      <c r="J88" s="64"/>
      <c r="K88" s="65"/>
      <c r="L88" s="5">
        <f>SUM(L84:L87)</f>
        <v>7.9523241163306837</v>
      </c>
    </row>
    <row r="90" spans="1:12">
      <c r="A90" s="62" t="s">
        <v>27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</row>
    <row r="92" spans="1:12" ht="75">
      <c r="A92" s="52" t="s">
        <v>32</v>
      </c>
      <c r="B92" s="52"/>
      <c r="C92" s="52"/>
      <c r="D92" s="52"/>
      <c r="E92" s="52"/>
      <c r="F92" s="4" t="s">
        <v>14</v>
      </c>
      <c r="G92" s="4" t="s">
        <v>17</v>
      </c>
      <c r="H92" s="4" t="s">
        <v>18</v>
      </c>
      <c r="I92" s="4" t="s">
        <v>19</v>
      </c>
      <c r="J92" s="4" t="s">
        <v>20</v>
      </c>
      <c r="K92" s="4" t="s">
        <v>59</v>
      </c>
      <c r="L92" s="4" t="s">
        <v>12</v>
      </c>
    </row>
    <row r="93" spans="1:12">
      <c r="A93" s="56" t="s">
        <v>28</v>
      </c>
      <c r="B93" s="56"/>
      <c r="C93" s="56"/>
      <c r="D93" s="56"/>
      <c r="E93" s="56"/>
      <c r="F93" s="2" t="s">
        <v>29</v>
      </c>
      <c r="G93" s="2">
        <v>0.97</v>
      </c>
      <c r="H93" s="5">
        <f>L81</f>
        <v>86140.186423505569</v>
      </c>
      <c r="I93" s="5">
        <f>J76</f>
        <v>0.97951030179075704</v>
      </c>
      <c r="J93" s="10">
        <f>G93/H93*I93</f>
        <v>1.1029985331884168E-5</v>
      </c>
      <c r="K93" s="2">
        <v>37500</v>
      </c>
      <c r="L93" s="5">
        <f>J93*K93</f>
        <v>0.41362444994565634</v>
      </c>
    </row>
    <row r="94" spans="1:12">
      <c r="A94" s="56" t="s">
        <v>127</v>
      </c>
      <c r="B94" s="56"/>
      <c r="C94" s="56"/>
      <c r="D94" s="56"/>
      <c r="E94" s="56"/>
      <c r="F94" s="2" t="s">
        <v>29</v>
      </c>
      <c r="G94" s="2">
        <v>0.95</v>
      </c>
      <c r="H94" s="5">
        <f>L81</f>
        <v>86140.186423505569</v>
      </c>
      <c r="I94" s="5">
        <f>J76</f>
        <v>0.97951030179075704</v>
      </c>
      <c r="J94" s="10">
        <f t="shared" ref="J94:J99" si="6">G94/H94*I94</f>
        <v>1.0802562953907177E-5</v>
      </c>
      <c r="K94" s="2">
        <v>7969.56</v>
      </c>
      <c r="L94" s="5">
        <f t="shared" ref="L94:L99" si="7">J94*K94</f>
        <v>8.6091673614940481E-2</v>
      </c>
    </row>
    <row r="95" spans="1:12" ht="18" customHeight="1">
      <c r="A95" s="56" t="s">
        <v>85</v>
      </c>
      <c r="B95" s="56"/>
      <c r="C95" s="56"/>
      <c r="D95" s="56"/>
      <c r="E95" s="56"/>
      <c r="F95" s="2" t="s">
        <v>29</v>
      </c>
      <c r="G95" s="2">
        <v>0.95</v>
      </c>
      <c r="H95" s="5">
        <f>L81</f>
        <v>86140.186423505569</v>
      </c>
      <c r="I95" s="5">
        <f>J76</f>
        <v>0.97951030179075704</v>
      </c>
      <c r="J95" s="10">
        <f t="shared" si="6"/>
        <v>1.0802562953907177E-5</v>
      </c>
      <c r="K95" s="2">
        <v>25200</v>
      </c>
      <c r="L95" s="5">
        <f t="shared" si="7"/>
        <v>0.27222458643846087</v>
      </c>
    </row>
    <row r="96" spans="1:12" ht="29.25" customHeight="1">
      <c r="A96" s="57" t="s">
        <v>86</v>
      </c>
      <c r="B96" s="57"/>
      <c r="C96" s="57"/>
      <c r="D96" s="57"/>
      <c r="E96" s="57"/>
      <c r="F96" s="2" t="s">
        <v>29</v>
      </c>
      <c r="G96" s="2">
        <v>0.97</v>
      </c>
      <c r="H96" s="5">
        <f>L81</f>
        <v>86140.186423505569</v>
      </c>
      <c r="I96" s="5">
        <f>J76</f>
        <v>0.97951030179075704</v>
      </c>
      <c r="J96" s="10">
        <f t="shared" si="6"/>
        <v>1.1029985331884168E-5</v>
      </c>
      <c r="K96" s="2">
        <v>43129.440000000002</v>
      </c>
      <c r="L96" s="5">
        <f t="shared" si="7"/>
        <v>0.47571709057237832</v>
      </c>
    </row>
    <row r="97" spans="1:13" ht="29.25" customHeight="1">
      <c r="A97" s="56" t="s">
        <v>126</v>
      </c>
      <c r="B97" s="56"/>
      <c r="C97" s="56"/>
      <c r="D97" s="56"/>
      <c r="E97" s="56"/>
      <c r="F97" s="2" t="s">
        <v>29</v>
      </c>
      <c r="G97" s="2">
        <v>0.95</v>
      </c>
      <c r="H97" s="5">
        <f>L81</f>
        <v>86140.186423505569</v>
      </c>
      <c r="I97" s="5">
        <f>J76</f>
        <v>0.97951030179075704</v>
      </c>
      <c r="J97" s="10">
        <f t="shared" si="6"/>
        <v>1.0802562953907177E-5</v>
      </c>
      <c r="K97" s="2">
        <v>24000</v>
      </c>
      <c r="L97" s="5">
        <f t="shared" si="7"/>
        <v>0.25926151089377225</v>
      </c>
    </row>
    <row r="98" spans="1:13" ht="29.25" customHeight="1">
      <c r="A98" s="57" t="s">
        <v>128</v>
      </c>
      <c r="B98" s="57"/>
      <c r="C98" s="57"/>
      <c r="D98" s="57"/>
      <c r="E98" s="57"/>
      <c r="F98" s="2" t="s">
        <v>29</v>
      </c>
      <c r="G98" s="2">
        <v>0.97</v>
      </c>
      <c r="H98" s="5">
        <f>L81</f>
        <v>86140.186423505569</v>
      </c>
      <c r="I98" s="5">
        <f>J76</f>
        <v>0.97951030179075704</v>
      </c>
      <c r="J98" s="10">
        <f t="shared" si="6"/>
        <v>1.1029985331884168E-5</v>
      </c>
      <c r="K98" s="2">
        <v>74400</v>
      </c>
      <c r="L98" s="5">
        <f t="shared" si="7"/>
        <v>0.82063090869218214</v>
      </c>
    </row>
    <row r="99" spans="1:13" ht="29.25" customHeight="1">
      <c r="A99" s="57" t="s">
        <v>125</v>
      </c>
      <c r="B99" s="57"/>
      <c r="C99" s="57"/>
      <c r="D99" s="57"/>
      <c r="E99" s="57"/>
      <c r="F99" s="2" t="s">
        <v>29</v>
      </c>
      <c r="G99" s="2">
        <v>0.95</v>
      </c>
      <c r="H99" s="5">
        <f>L81</f>
        <v>86140.186423505569</v>
      </c>
      <c r="I99" s="5">
        <f>J76</f>
        <v>0.97951030179075704</v>
      </c>
      <c r="J99" s="10">
        <f t="shared" si="6"/>
        <v>1.0802562953907177E-5</v>
      </c>
      <c r="K99" s="2">
        <v>9744.98</v>
      </c>
      <c r="L99" s="5">
        <f t="shared" si="7"/>
        <v>0.10527075993456636</v>
      </c>
    </row>
    <row r="100" spans="1:13">
      <c r="A100" s="63" t="s">
        <v>30</v>
      </c>
      <c r="B100" s="64"/>
      <c r="C100" s="64"/>
      <c r="D100" s="64"/>
      <c r="E100" s="64"/>
      <c r="F100" s="64"/>
      <c r="G100" s="64"/>
      <c r="H100" s="64"/>
      <c r="I100" s="64"/>
      <c r="J100" s="64"/>
      <c r="K100" s="65"/>
      <c r="L100" s="5">
        <f>SUM(L93:L99)</f>
        <v>2.4328209800919569</v>
      </c>
    </row>
    <row r="102" spans="1:13">
      <c r="A102" s="62" t="s">
        <v>31</v>
      </c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</row>
    <row r="104" spans="1:13" ht="60">
      <c r="A104" s="52" t="s">
        <v>32</v>
      </c>
      <c r="B104" s="52"/>
      <c r="C104" s="52"/>
      <c r="D104" s="52"/>
      <c r="E104" s="52"/>
      <c r="F104" s="4" t="s">
        <v>14</v>
      </c>
      <c r="G104" s="4" t="s">
        <v>17</v>
      </c>
      <c r="H104" s="4" t="s">
        <v>18</v>
      </c>
      <c r="I104" s="4" t="s">
        <v>19</v>
      </c>
      <c r="J104" s="4" t="s">
        <v>20</v>
      </c>
      <c r="K104" s="4" t="s">
        <v>21</v>
      </c>
      <c r="L104" s="4" t="s">
        <v>12</v>
      </c>
    </row>
    <row r="105" spans="1:13" ht="31.5" customHeight="1">
      <c r="A105" s="58" t="s">
        <v>124</v>
      </c>
      <c r="B105" s="59"/>
      <c r="C105" s="59"/>
      <c r="D105" s="59"/>
      <c r="E105" s="60"/>
      <c r="F105" s="15" t="s">
        <v>29</v>
      </c>
      <c r="G105" s="16">
        <v>0.97</v>
      </c>
      <c r="H105" s="5">
        <f>L81</f>
        <v>86140.186423505569</v>
      </c>
      <c r="I105" s="5">
        <f>J76</f>
        <v>0.97951030179075704</v>
      </c>
      <c r="J105" s="10">
        <f t="shared" ref="J105" si="8">G105/H105*I105</f>
        <v>1.1029985331884168E-5</v>
      </c>
      <c r="K105" s="16">
        <v>28280.44</v>
      </c>
      <c r="L105" s="5">
        <f t="shared" ref="L105" si="9">J105*K105</f>
        <v>0.3119328383792303</v>
      </c>
    </row>
    <row r="106" spans="1:13">
      <c r="A106" s="66" t="s">
        <v>33</v>
      </c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2"/>
    </row>
    <row r="108" spans="1:13" ht="120">
      <c r="A108" s="52" t="s">
        <v>34</v>
      </c>
      <c r="B108" s="52"/>
      <c r="C108" s="52"/>
      <c r="D108" s="52"/>
      <c r="E108" s="52"/>
      <c r="F108" s="4" t="s">
        <v>14</v>
      </c>
      <c r="G108" s="4" t="s">
        <v>17</v>
      </c>
      <c r="H108" s="4" t="s">
        <v>18</v>
      </c>
      <c r="I108" s="4" t="s">
        <v>19</v>
      </c>
      <c r="J108" s="4" t="s">
        <v>20</v>
      </c>
      <c r="K108" s="4" t="s">
        <v>61</v>
      </c>
      <c r="L108" s="4" t="s">
        <v>35</v>
      </c>
      <c r="M108" s="4" t="s">
        <v>12</v>
      </c>
    </row>
    <row r="109" spans="1:13" ht="30">
      <c r="A109" s="52" t="s">
        <v>36</v>
      </c>
      <c r="B109" s="52"/>
      <c r="C109" s="52"/>
      <c r="D109" s="52"/>
      <c r="E109" s="52"/>
      <c r="F109" s="9" t="s">
        <v>37</v>
      </c>
      <c r="G109" s="2">
        <v>3.98</v>
      </c>
      <c r="H109" s="13">
        <f>L81</f>
        <v>86140.186423505569</v>
      </c>
      <c r="I109" s="5">
        <f>J76</f>
        <v>0.97951030179075704</v>
      </c>
      <c r="J109" s="10">
        <f>G109/H109*I109</f>
        <v>4.5257053217421644E-5</v>
      </c>
      <c r="K109" s="2">
        <v>1020.35</v>
      </c>
      <c r="L109" s="2">
        <v>12</v>
      </c>
      <c r="M109" s="25">
        <f>J109*K109*L109</f>
        <v>0.55413641100475408</v>
      </c>
    </row>
    <row r="110" spans="1:13">
      <c r="A110" s="66" t="s">
        <v>38</v>
      </c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25">
        <f>SUM(M109)</f>
        <v>0.55413641100475408</v>
      </c>
    </row>
    <row r="112" spans="1:13">
      <c r="A112" s="62" t="s">
        <v>60</v>
      </c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</row>
    <row r="113" spans="1:12" ht="30.75" customHeight="1"/>
    <row r="114" spans="1:12" ht="75">
      <c r="A114" s="52" t="s">
        <v>6</v>
      </c>
      <c r="B114" s="52"/>
      <c r="C114" s="52"/>
      <c r="D114" s="52"/>
      <c r="E114" s="52"/>
      <c r="F114" s="4" t="s">
        <v>7</v>
      </c>
      <c r="G114" s="2" t="s">
        <v>1</v>
      </c>
      <c r="H114" s="4" t="s">
        <v>18</v>
      </c>
      <c r="I114" s="4" t="s">
        <v>19</v>
      </c>
      <c r="J114" s="4" t="s">
        <v>20</v>
      </c>
      <c r="K114" s="9" t="s">
        <v>39</v>
      </c>
      <c r="L114" s="4" t="s">
        <v>12</v>
      </c>
    </row>
    <row r="115" spans="1:12">
      <c r="A115" s="57" t="s">
        <v>3</v>
      </c>
      <c r="B115" s="57"/>
      <c r="C115" s="57"/>
      <c r="D115" s="57"/>
      <c r="E115" s="57"/>
      <c r="F115" s="2">
        <v>24342.37</v>
      </c>
      <c r="G115" s="5">
        <v>0.3</v>
      </c>
      <c r="H115" s="17">
        <f>L81</f>
        <v>86140.186423505569</v>
      </c>
      <c r="I115" s="5">
        <f>J76</f>
        <v>0.97951030179075704</v>
      </c>
      <c r="J115" s="10">
        <f>G115/H115*I115</f>
        <v>3.4113356696548979E-6</v>
      </c>
      <c r="K115" s="5">
        <f>F115*G115*12*1.302</f>
        <v>114097.55666399999</v>
      </c>
      <c r="L115" s="5">
        <f>J115*K115</f>
        <v>0.38922506486837405</v>
      </c>
    </row>
    <row r="116" spans="1:12" ht="20.25" customHeight="1">
      <c r="A116" s="57" t="s">
        <v>88</v>
      </c>
      <c r="B116" s="57"/>
      <c r="C116" s="57"/>
      <c r="D116" s="57"/>
      <c r="E116" s="57"/>
      <c r="F116" s="2">
        <v>21907.07</v>
      </c>
      <c r="G116" s="5">
        <v>0.3</v>
      </c>
      <c r="H116" s="17">
        <f>L81</f>
        <v>86140.186423505569</v>
      </c>
      <c r="I116" s="5">
        <f>J76</f>
        <v>0.97951030179075704</v>
      </c>
      <c r="J116" s="10">
        <f t="shared" ref="J116:J145" si="10">G116/H116*I116</f>
        <v>3.4113356696548979E-6</v>
      </c>
      <c r="K116" s="5">
        <f t="shared" ref="K116:K145" si="11">F116*G116*12*1.302</f>
        <v>102682.81850400001</v>
      </c>
      <c r="L116" s="5">
        <f t="shared" ref="L116:L145" si="12">J116*K116</f>
        <v>0.35028556142339523</v>
      </c>
    </row>
    <row r="117" spans="1:12" ht="30.75" customHeight="1">
      <c r="A117" s="57" t="s">
        <v>96</v>
      </c>
      <c r="B117" s="57"/>
      <c r="C117" s="57"/>
      <c r="D117" s="57"/>
      <c r="E117" s="57"/>
      <c r="F117" s="2">
        <v>19189.13</v>
      </c>
      <c r="G117" s="5">
        <v>0.3</v>
      </c>
      <c r="H117" s="17">
        <f>L81</f>
        <v>86140.186423505569</v>
      </c>
      <c r="I117" s="5">
        <f>J76</f>
        <v>0.97951030179075704</v>
      </c>
      <c r="J117" s="10">
        <f t="shared" si="10"/>
        <v>3.4113356696548979E-6</v>
      </c>
      <c r="K117" s="5">
        <f t="shared" si="11"/>
        <v>89943.290136000011</v>
      </c>
      <c r="L117" s="5">
        <f t="shared" si="12"/>
        <v>0.30682675388705638</v>
      </c>
    </row>
    <row r="118" spans="1:12" ht="15" customHeight="1">
      <c r="A118" s="57" t="s">
        <v>73</v>
      </c>
      <c r="B118" s="57"/>
      <c r="C118" s="57"/>
      <c r="D118" s="57"/>
      <c r="E118" s="57"/>
      <c r="F118" s="2">
        <v>9544</v>
      </c>
      <c r="G118" s="5">
        <v>0.9</v>
      </c>
      <c r="H118" s="17">
        <f>L81</f>
        <v>86140.186423505569</v>
      </c>
      <c r="I118" s="5">
        <f>J76</f>
        <v>0.97951030179075704</v>
      </c>
      <c r="J118" s="10">
        <f t="shared" si="10"/>
        <v>1.0234007008964693E-5</v>
      </c>
      <c r="K118" s="5">
        <f t="shared" si="11"/>
        <v>134203.91040000002</v>
      </c>
      <c r="L118" s="5">
        <f t="shared" si="12"/>
        <v>1.3734437596640698</v>
      </c>
    </row>
    <row r="119" spans="1:12" ht="18.75" customHeight="1">
      <c r="A119" s="57" t="s">
        <v>74</v>
      </c>
      <c r="B119" s="57"/>
      <c r="C119" s="57"/>
      <c r="D119" s="57"/>
      <c r="E119" s="57"/>
      <c r="F119" s="2">
        <v>9544</v>
      </c>
      <c r="G119" s="5">
        <v>0.9</v>
      </c>
      <c r="H119" s="17">
        <f>L81</f>
        <v>86140.186423505569</v>
      </c>
      <c r="I119" s="5">
        <f>J76</f>
        <v>0.97951030179075704</v>
      </c>
      <c r="J119" s="10">
        <f t="shared" si="10"/>
        <v>1.0234007008964693E-5</v>
      </c>
      <c r="K119" s="5">
        <f t="shared" si="11"/>
        <v>134203.91040000002</v>
      </c>
      <c r="L119" s="5">
        <f t="shared" si="12"/>
        <v>1.3734437596640698</v>
      </c>
    </row>
    <row r="120" spans="1:12" ht="14.25" customHeight="1">
      <c r="A120" s="57" t="s">
        <v>111</v>
      </c>
      <c r="B120" s="57"/>
      <c r="C120" s="57"/>
      <c r="D120" s="57"/>
      <c r="E120" s="57"/>
      <c r="F120" s="2">
        <v>9544</v>
      </c>
      <c r="G120" s="5">
        <v>0.06</v>
      </c>
      <c r="H120" s="17">
        <f>L81</f>
        <v>86140.186423505569</v>
      </c>
      <c r="I120" s="5">
        <f>J76</f>
        <v>0.97951030179075704</v>
      </c>
      <c r="J120" s="10">
        <f t="shared" si="10"/>
        <v>6.8226713393097964E-7</v>
      </c>
      <c r="K120" s="5">
        <f t="shared" si="11"/>
        <v>8946.9273600000015</v>
      </c>
      <c r="L120" s="5">
        <f t="shared" si="12"/>
        <v>6.104194487395867E-3</v>
      </c>
    </row>
    <row r="121" spans="1:12">
      <c r="A121" s="57" t="s">
        <v>75</v>
      </c>
      <c r="B121" s="57"/>
      <c r="C121" s="57"/>
      <c r="D121" s="57"/>
      <c r="E121" s="57"/>
      <c r="F121" s="2">
        <v>9544</v>
      </c>
      <c r="G121" s="5">
        <v>3.6</v>
      </c>
      <c r="H121" s="17">
        <f>L81</f>
        <v>86140.186423505569</v>
      </c>
      <c r="I121" s="5">
        <f>J76</f>
        <v>0.97951030179075704</v>
      </c>
      <c r="J121" s="10">
        <f t="shared" si="10"/>
        <v>4.0936028035858773E-5</v>
      </c>
      <c r="K121" s="5">
        <f t="shared" si="11"/>
        <v>536815.64160000009</v>
      </c>
      <c r="L121" s="5">
        <f t="shared" si="12"/>
        <v>21.975100154625117</v>
      </c>
    </row>
    <row r="122" spans="1:12" ht="15" customHeight="1">
      <c r="A122" s="57" t="s">
        <v>76</v>
      </c>
      <c r="B122" s="57"/>
      <c r="C122" s="57"/>
      <c r="D122" s="57"/>
      <c r="E122" s="57"/>
      <c r="F122" s="2">
        <v>9544</v>
      </c>
      <c r="G122" s="31">
        <v>0.9</v>
      </c>
      <c r="H122" s="17">
        <f>L81</f>
        <v>86140.186423505569</v>
      </c>
      <c r="I122" s="5">
        <f>J76</f>
        <v>0.97951030179075704</v>
      </c>
      <c r="J122" s="10">
        <f t="shared" si="10"/>
        <v>1.0234007008964693E-5</v>
      </c>
      <c r="K122" s="5">
        <f t="shared" si="11"/>
        <v>134203.91040000002</v>
      </c>
      <c r="L122" s="5">
        <f t="shared" si="12"/>
        <v>1.3734437596640698</v>
      </c>
    </row>
    <row r="123" spans="1:12">
      <c r="A123" s="57" t="s">
        <v>70</v>
      </c>
      <c r="B123" s="57"/>
      <c r="C123" s="57"/>
      <c r="D123" s="57"/>
      <c r="E123" s="57"/>
      <c r="F123" s="2">
        <v>9544</v>
      </c>
      <c r="G123" s="5">
        <v>0.9</v>
      </c>
      <c r="H123" s="17">
        <f>L81</f>
        <v>86140.186423505569</v>
      </c>
      <c r="I123" s="5">
        <f>J76</f>
        <v>0.97951030179075704</v>
      </c>
      <c r="J123" s="10">
        <f t="shared" si="10"/>
        <v>1.0234007008964693E-5</v>
      </c>
      <c r="K123" s="5">
        <f t="shared" si="11"/>
        <v>134203.91040000002</v>
      </c>
      <c r="L123" s="5">
        <f t="shared" si="12"/>
        <v>1.3734437596640698</v>
      </c>
    </row>
    <row r="124" spans="1:12" ht="15.75" customHeight="1">
      <c r="A124" s="57" t="s">
        <v>71</v>
      </c>
      <c r="B124" s="57"/>
      <c r="C124" s="57"/>
      <c r="D124" s="57"/>
      <c r="E124" s="57"/>
      <c r="F124" s="2">
        <v>9544</v>
      </c>
      <c r="G124" s="5">
        <v>0.9</v>
      </c>
      <c r="H124" s="17">
        <f>L81</f>
        <v>86140.186423505569</v>
      </c>
      <c r="I124" s="5">
        <f>J76</f>
        <v>0.97951030179075704</v>
      </c>
      <c r="J124" s="10">
        <f t="shared" si="10"/>
        <v>1.0234007008964693E-5</v>
      </c>
      <c r="K124" s="5">
        <f t="shared" si="11"/>
        <v>134203.91040000002</v>
      </c>
      <c r="L124" s="5">
        <f t="shared" si="12"/>
        <v>1.3734437596640698</v>
      </c>
    </row>
    <row r="125" spans="1:12" ht="20.25" customHeight="1">
      <c r="A125" s="58" t="s">
        <v>112</v>
      </c>
      <c r="B125" s="59"/>
      <c r="C125" s="59"/>
      <c r="D125" s="59"/>
      <c r="E125" s="60"/>
      <c r="F125" s="2">
        <v>9544</v>
      </c>
      <c r="G125" s="5">
        <v>0.9</v>
      </c>
      <c r="H125" s="17">
        <f>L81</f>
        <v>86140.186423505569</v>
      </c>
      <c r="I125" s="5">
        <f>J76</f>
        <v>0.97951030179075704</v>
      </c>
      <c r="J125" s="10">
        <f t="shared" si="10"/>
        <v>1.0234007008964693E-5</v>
      </c>
      <c r="K125" s="5">
        <f t="shared" si="11"/>
        <v>134203.91040000002</v>
      </c>
      <c r="L125" s="5">
        <f t="shared" si="12"/>
        <v>1.3734437596640698</v>
      </c>
    </row>
    <row r="126" spans="1:12" ht="18.75" customHeight="1">
      <c r="A126" s="58" t="s">
        <v>117</v>
      </c>
      <c r="B126" s="59"/>
      <c r="C126" s="59"/>
      <c r="D126" s="59"/>
      <c r="E126" s="60"/>
      <c r="F126" s="2">
        <v>15044.17</v>
      </c>
      <c r="G126" s="31">
        <v>0.1</v>
      </c>
      <c r="H126" s="17">
        <f>L81</f>
        <v>86140.186423505569</v>
      </c>
      <c r="I126" s="5">
        <f>J76</f>
        <v>0.97951030179075704</v>
      </c>
      <c r="J126" s="10">
        <f t="shared" si="10"/>
        <v>1.1371118898849662E-6</v>
      </c>
      <c r="K126" s="5">
        <f t="shared" si="11"/>
        <v>23505.011208000004</v>
      </c>
      <c r="L126" s="5">
        <f t="shared" si="12"/>
        <v>2.6727827716496195E-2</v>
      </c>
    </row>
    <row r="127" spans="1:12" ht="14.25" customHeight="1">
      <c r="A127" s="57" t="s">
        <v>87</v>
      </c>
      <c r="B127" s="57"/>
      <c r="C127" s="57"/>
      <c r="D127" s="57"/>
      <c r="E127" s="57"/>
      <c r="F127" s="2">
        <v>15044.17</v>
      </c>
      <c r="G127" s="5">
        <v>0.9</v>
      </c>
      <c r="H127" s="17">
        <f>L81</f>
        <v>86140.186423505569</v>
      </c>
      <c r="I127" s="5">
        <f>J76</f>
        <v>0.97951030179075704</v>
      </c>
      <c r="J127" s="10">
        <f t="shared" si="10"/>
        <v>1.0234007008964693E-5</v>
      </c>
      <c r="K127" s="5">
        <f t="shared" si="11"/>
        <v>211545.10087200004</v>
      </c>
      <c r="L127" s="5">
        <f t="shared" si="12"/>
        <v>2.1649540450361915</v>
      </c>
    </row>
    <row r="128" spans="1:12" ht="17.25" customHeight="1">
      <c r="A128" s="58" t="s">
        <v>106</v>
      </c>
      <c r="B128" s="59"/>
      <c r="C128" s="59"/>
      <c r="D128" s="59"/>
      <c r="E128" s="60"/>
      <c r="F128" s="2">
        <v>15044.17</v>
      </c>
      <c r="G128" s="31">
        <v>0.9</v>
      </c>
      <c r="H128" s="17">
        <f>L81</f>
        <v>86140.186423505569</v>
      </c>
      <c r="I128" s="5">
        <f>J76</f>
        <v>0.97951030179075704</v>
      </c>
      <c r="J128" s="10">
        <f t="shared" si="10"/>
        <v>1.0234007008964693E-5</v>
      </c>
      <c r="K128" s="5">
        <f t="shared" si="11"/>
        <v>211545.10087200004</v>
      </c>
      <c r="L128" s="5">
        <f t="shared" si="12"/>
        <v>2.1649540450361915</v>
      </c>
    </row>
    <row r="129" spans="1:12" ht="15" customHeight="1">
      <c r="A129" s="57" t="s">
        <v>64</v>
      </c>
      <c r="B129" s="57"/>
      <c r="C129" s="57"/>
      <c r="D129" s="57"/>
      <c r="E129" s="57"/>
      <c r="F129" s="2">
        <v>9544</v>
      </c>
      <c r="G129" s="5">
        <v>1.8</v>
      </c>
      <c r="H129" s="17">
        <f>L81</f>
        <v>86140.186423505569</v>
      </c>
      <c r="I129" s="5">
        <f>J76</f>
        <v>0.97951030179075704</v>
      </c>
      <c r="J129" s="10">
        <f t="shared" si="10"/>
        <v>2.0468014017929386E-5</v>
      </c>
      <c r="K129" s="5">
        <f t="shared" si="11"/>
        <v>268407.82080000004</v>
      </c>
      <c r="L129" s="5">
        <f t="shared" si="12"/>
        <v>5.4937750386562794</v>
      </c>
    </row>
    <row r="130" spans="1:12">
      <c r="A130" s="57" t="s">
        <v>65</v>
      </c>
      <c r="B130" s="57"/>
      <c r="C130" s="57"/>
      <c r="D130" s="57"/>
      <c r="E130" s="57"/>
      <c r="F130" s="2">
        <v>9544</v>
      </c>
      <c r="G130" s="5">
        <v>4.7</v>
      </c>
      <c r="H130" s="17">
        <f>L81</f>
        <v>86140.186423505569</v>
      </c>
      <c r="I130" s="5">
        <f>J76</f>
        <v>0.97951030179075704</v>
      </c>
      <c r="J130" s="10">
        <f t="shared" si="10"/>
        <v>5.3444258824593402E-5</v>
      </c>
      <c r="K130" s="5">
        <f t="shared" si="11"/>
        <v>700842.64320000017</v>
      </c>
      <c r="L130" s="5">
        <f t="shared" si="12"/>
        <v>37.456015618492977</v>
      </c>
    </row>
    <row r="131" spans="1:12">
      <c r="A131" s="57" t="s">
        <v>107</v>
      </c>
      <c r="B131" s="57"/>
      <c r="C131" s="57"/>
      <c r="D131" s="57"/>
      <c r="E131" s="57"/>
      <c r="F131" s="2">
        <v>9785.94</v>
      </c>
      <c r="G131" s="5">
        <v>0.9</v>
      </c>
      <c r="H131" s="17">
        <f>L81</f>
        <v>86140.186423505569</v>
      </c>
      <c r="I131" s="5">
        <f>J76</f>
        <v>0.97951030179075704</v>
      </c>
      <c r="J131" s="10">
        <f t="shared" si="10"/>
        <v>1.0234007008964693E-5</v>
      </c>
      <c r="K131" s="5">
        <f t="shared" si="11"/>
        <v>137605.97390400001</v>
      </c>
      <c r="L131" s="5">
        <f t="shared" si="12"/>
        <v>1.4082605014089489</v>
      </c>
    </row>
    <row r="132" spans="1:12">
      <c r="A132" s="57" t="s">
        <v>66</v>
      </c>
      <c r="B132" s="57"/>
      <c r="C132" s="57"/>
      <c r="D132" s="57"/>
      <c r="E132" s="57"/>
      <c r="F132" s="2">
        <v>9544</v>
      </c>
      <c r="G132" s="5">
        <v>1.35</v>
      </c>
      <c r="H132" s="17">
        <f>L81</f>
        <v>86140.186423505569</v>
      </c>
      <c r="I132" s="5">
        <f>J76</f>
        <v>0.97951030179075704</v>
      </c>
      <c r="J132" s="10">
        <f t="shared" si="10"/>
        <v>1.5351010513447042E-5</v>
      </c>
      <c r="K132" s="5">
        <f t="shared" si="11"/>
        <v>201305.86560000002</v>
      </c>
      <c r="L132" s="5">
        <f t="shared" si="12"/>
        <v>3.0902484592441577</v>
      </c>
    </row>
    <row r="133" spans="1:12">
      <c r="A133" s="57" t="s">
        <v>67</v>
      </c>
      <c r="B133" s="57"/>
      <c r="C133" s="57"/>
      <c r="D133" s="57"/>
      <c r="E133" s="57"/>
      <c r="F133" s="2">
        <v>9544</v>
      </c>
      <c r="G133" s="5">
        <v>0.9</v>
      </c>
      <c r="H133" s="17">
        <f>L81</f>
        <v>86140.186423505569</v>
      </c>
      <c r="I133" s="5">
        <f>J76</f>
        <v>0.97951030179075704</v>
      </c>
      <c r="J133" s="10">
        <f t="shared" si="10"/>
        <v>1.0234007008964693E-5</v>
      </c>
      <c r="K133" s="5">
        <f t="shared" si="11"/>
        <v>134203.91040000002</v>
      </c>
      <c r="L133" s="5">
        <f t="shared" si="12"/>
        <v>1.3734437596640698</v>
      </c>
    </row>
    <row r="134" spans="1:12">
      <c r="A134" s="57" t="s">
        <v>68</v>
      </c>
      <c r="B134" s="57"/>
      <c r="C134" s="57"/>
      <c r="D134" s="57"/>
      <c r="E134" s="57"/>
      <c r="F134" s="2">
        <v>9544</v>
      </c>
      <c r="G134" s="5">
        <v>0.9</v>
      </c>
      <c r="H134" s="17">
        <f>L81</f>
        <v>86140.186423505569</v>
      </c>
      <c r="I134" s="5">
        <f>J76</f>
        <v>0.97951030179075704</v>
      </c>
      <c r="J134" s="10">
        <f t="shared" si="10"/>
        <v>1.0234007008964693E-5</v>
      </c>
      <c r="K134" s="5">
        <f t="shared" si="11"/>
        <v>134203.91040000002</v>
      </c>
      <c r="L134" s="5">
        <f t="shared" si="12"/>
        <v>1.3734437596640698</v>
      </c>
    </row>
    <row r="135" spans="1:12">
      <c r="A135" s="57" t="s">
        <v>69</v>
      </c>
      <c r="B135" s="57"/>
      <c r="C135" s="57"/>
      <c r="D135" s="57"/>
      <c r="E135" s="57"/>
      <c r="F135" s="2">
        <v>9544</v>
      </c>
      <c r="G135" s="5">
        <v>0.9</v>
      </c>
      <c r="H135" s="17">
        <f>L81</f>
        <v>86140.186423505569</v>
      </c>
      <c r="I135" s="5">
        <f>J76</f>
        <v>0.97951030179075704</v>
      </c>
      <c r="J135" s="10">
        <f t="shared" si="10"/>
        <v>1.0234007008964693E-5</v>
      </c>
      <c r="K135" s="5">
        <f t="shared" si="11"/>
        <v>134203.91040000002</v>
      </c>
      <c r="L135" s="5">
        <f t="shared" si="12"/>
        <v>1.3734437596640698</v>
      </c>
    </row>
    <row r="136" spans="1:12">
      <c r="A136" s="58" t="s">
        <v>113</v>
      </c>
      <c r="B136" s="59"/>
      <c r="C136" s="59"/>
      <c r="D136" s="59"/>
      <c r="E136" s="60"/>
      <c r="F136" s="2">
        <v>9544</v>
      </c>
      <c r="G136" s="5">
        <v>0.95</v>
      </c>
      <c r="H136" s="17">
        <f>L81</f>
        <v>86140.186423505569</v>
      </c>
      <c r="I136" s="5">
        <f>J76</f>
        <v>0.97951030179075704</v>
      </c>
      <c r="J136" s="10">
        <f t="shared" si="10"/>
        <v>1.0802562953907177E-5</v>
      </c>
      <c r="K136" s="5">
        <f t="shared" si="11"/>
        <v>141659.6832</v>
      </c>
      <c r="L136" s="5">
        <f t="shared" si="12"/>
        <v>1.5302876457985468</v>
      </c>
    </row>
    <row r="137" spans="1:12">
      <c r="A137" s="57" t="s">
        <v>89</v>
      </c>
      <c r="B137" s="57"/>
      <c r="C137" s="57"/>
      <c r="D137" s="57"/>
      <c r="E137" s="57"/>
      <c r="F137" s="2">
        <v>11522.35</v>
      </c>
      <c r="G137" s="5">
        <v>0.9</v>
      </c>
      <c r="H137" s="17">
        <f>L81</f>
        <v>86140.186423505569</v>
      </c>
      <c r="I137" s="5">
        <f>J76</f>
        <v>0.97951030179075704</v>
      </c>
      <c r="J137" s="10">
        <f t="shared" si="10"/>
        <v>1.0234007008964693E-5</v>
      </c>
      <c r="K137" s="5">
        <f t="shared" si="11"/>
        <v>162022.67676</v>
      </c>
      <c r="L137" s="5">
        <f t="shared" si="12"/>
        <v>1.658141209573061</v>
      </c>
    </row>
    <row r="138" spans="1:12">
      <c r="A138" s="58" t="s">
        <v>97</v>
      </c>
      <c r="B138" s="59"/>
      <c r="C138" s="59"/>
      <c r="D138" s="59"/>
      <c r="E138" s="60"/>
      <c r="F138" s="2">
        <v>15578.62</v>
      </c>
      <c r="G138" s="5">
        <v>0.9</v>
      </c>
      <c r="H138" s="17">
        <f>L81</f>
        <v>86140.186423505569</v>
      </c>
      <c r="I138" s="5">
        <f>J76</f>
        <v>0.97951030179075704</v>
      </c>
      <c r="J138" s="10">
        <f t="shared" si="10"/>
        <v>1.0234007008964693E-5</v>
      </c>
      <c r="K138" s="5">
        <f t="shared" si="11"/>
        <v>219060.32299200003</v>
      </c>
      <c r="L138" s="5">
        <f t="shared" si="12"/>
        <v>2.2418648808861978</v>
      </c>
    </row>
    <row r="139" spans="1:12" ht="33" customHeight="1">
      <c r="A139" s="58" t="s">
        <v>100</v>
      </c>
      <c r="B139" s="59"/>
      <c r="C139" s="59"/>
      <c r="D139" s="59"/>
      <c r="E139" s="60"/>
      <c r="F139" s="2">
        <v>15044.17</v>
      </c>
      <c r="G139" s="5">
        <v>0.6</v>
      </c>
      <c r="H139" s="17">
        <f>L81</f>
        <v>86140.186423505569</v>
      </c>
      <c r="I139" s="5">
        <f>J76</f>
        <v>0.97951030179075704</v>
      </c>
      <c r="J139" s="10">
        <f t="shared" si="10"/>
        <v>6.8226713393097958E-6</v>
      </c>
      <c r="K139" s="5">
        <f t="shared" si="11"/>
        <v>141030.06724800001</v>
      </c>
      <c r="L139" s="5">
        <f t="shared" si="12"/>
        <v>0.96220179779386272</v>
      </c>
    </row>
    <row r="140" spans="1:12">
      <c r="A140" s="58" t="s">
        <v>103</v>
      </c>
      <c r="B140" s="59"/>
      <c r="C140" s="59"/>
      <c r="D140" s="59"/>
      <c r="E140" s="60"/>
      <c r="F140" s="2">
        <v>9544</v>
      </c>
      <c r="G140" s="5">
        <v>0.46</v>
      </c>
      <c r="H140" s="17">
        <f>L81</f>
        <v>86140.186423505569</v>
      </c>
      <c r="I140" s="5">
        <f>J76</f>
        <v>0.97951030179075704</v>
      </c>
      <c r="J140" s="10">
        <f t="shared" si="10"/>
        <v>5.230714693470844E-6</v>
      </c>
      <c r="K140" s="5">
        <f t="shared" si="11"/>
        <v>68593.109759999992</v>
      </c>
      <c r="L140" s="5">
        <f t="shared" si="12"/>
        <v>0.3587909870924903</v>
      </c>
    </row>
    <row r="141" spans="1:12" ht="27" customHeight="1">
      <c r="A141" s="58" t="s">
        <v>104</v>
      </c>
      <c r="B141" s="59"/>
      <c r="C141" s="59"/>
      <c r="D141" s="59"/>
      <c r="E141" s="60"/>
      <c r="F141" s="2">
        <v>9544</v>
      </c>
      <c r="G141" s="5">
        <v>0.9</v>
      </c>
      <c r="H141" s="17">
        <f>L81</f>
        <v>86140.186423505569</v>
      </c>
      <c r="I141" s="5">
        <f>J76</f>
        <v>0.97951030179075704</v>
      </c>
      <c r="J141" s="10">
        <f t="shared" si="10"/>
        <v>1.0234007008964693E-5</v>
      </c>
      <c r="K141" s="5">
        <f t="shared" si="11"/>
        <v>134203.91040000002</v>
      </c>
      <c r="L141" s="5">
        <f t="shared" si="12"/>
        <v>1.3734437596640698</v>
      </c>
    </row>
    <row r="142" spans="1:12">
      <c r="A142" s="58" t="s">
        <v>105</v>
      </c>
      <c r="B142" s="59"/>
      <c r="C142" s="59"/>
      <c r="D142" s="59"/>
      <c r="E142" s="60"/>
      <c r="F142" s="2">
        <v>9544</v>
      </c>
      <c r="G142" s="5">
        <v>0.9</v>
      </c>
      <c r="H142" s="17">
        <f>L81</f>
        <v>86140.186423505569</v>
      </c>
      <c r="I142" s="5">
        <f>J76</f>
        <v>0.97951030179075704</v>
      </c>
      <c r="J142" s="10">
        <f t="shared" si="10"/>
        <v>1.0234007008964693E-5</v>
      </c>
      <c r="K142" s="5">
        <f t="shared" si="11"/>
        <v>134203.91040000002</v>
      </c>
      <c r="L142" s="5">
        <f t="shared" si="12"/>
        <v>1.3734437596640698</v>
      </c>
    </row>
    <row r="143" spans="1:12">
      <c r="A143" s="58" t="s">
        <v>102</v>
      </c>
      <c r="B143" s="59"/>
      <c r="C143" s="59"/>
      <c r="D143" s="59"/>
      <c r="E143" s="60"/>
      <c r="F143" s="2">
        <v>9544</v>
      </c>
      <c r="G143" s="5">
        <v>0.9</v>
      </c>
      <c r="H143" s="17">
        <f>L81</f>
        <v>86140.186423505569</v>
      </c>
      <c r="I143" s="5">
        <f>J76</f>
        <v>0.97951030179075704</v>
      </c>
      <c r="J143" s="10">
        <f t="shared" si="10"/>
        <v>1.0234007008964693E-5</v>
      </c>
      <c r="K143" s="5">
        <f t="shared" si="11"/>
        <v>134203.91040000002</v>
      </c>
      <c r="L143" s="5">
        <f t="shared" si="12"/>
        <v>1.3734437596640698</v>
      </c>
    </row>
    <row r="144" spans="1:12">
      <c r="A144" s="57" t="s">
        <v>62</v>
      </c>
      <c r="B144" s="57"/>
      <c r="C144" s="57"/>
      <c r="D144" s="57"/>
      <c r="E144" s="57"/>
      <c r="F144" s="2">
        <v>15044.17</v>
      </c>
      <c r="G144" s="5">
        <v>0.9</v>
      </c>
      <c r="H144" s="17">
        <f>L81</f>
        <v>86140.186423505569</v>
      </c>
      <c r="I144" s="5">
        <f>J76</f>
        <v>0.97951030179075704</v>
      </c>
      <c r="J144" s="10">
        <f t="shared" si="10"/>
        <v>1.0234007008964693E-5</v>
      </c>
      <c r="K144" s="5">
        <f t="shared" si="11"/>
        <v>211545.10087200004</v>
      </c>
      <c r="L144" s="5">
        <f t="shared" si="12"/>
        <v>2.1649540450361915</v>
      </c>
    </row>
    <row r="145" spans="1:12">
      <c r="A145" s="57" t="s">
        <v>79</v>
      </c>
      <c r="B145" s="57"/>
      <c r="C145" s="57"/>
      <c r="D145" s="57"/>
      <c r="E145" s="57"/>
      <c r="F145" s="2">
        <v>15044.17</v>
      </c>
      <c r="G145" s="5">
        <v>0.86</v>
      </c>
      <c r="H145" s="17">
        <f>L81</f>
        <v>86140.186423505569</v>
      </c>
      <c r="I145" s="5">
        <f>J76</f>
        <v>0.97951030179075704</v>
      </c>
      <c r="J145" s="10">
        <f t="shared" si="10"/>
        <v>9.779162253010707E-6</v>
      </c>
      <c r="K145" s="5">
        <f t="shared" si="11"/>
        <v>202143.09638880001</v>
      </c>
      <c r="L145" s="5">
        <f t="shared" si="12"/>
        <v>1.976790137912058</v>
      </c>
    </row>
    <row r="146" spans="1:12">
      <c r="A146" s="52" t="s">
        <v>13</v>
      </c>
      <c r="B146" s="52"/>
      <c r="C146" s="52"/>
      <c r="D146" s="52"/>
      <c r="E146" s="52"/>
      <c r="F146" s="20">
        <f>SUM(F115:F145)</f>
        <v>373926.49999999994</v>
      </c>
      <c r="G146" s="21">
        <f>SUM(G115:G145)</f>
        <v>31.579999999999991</v>
      </c>
      <c r="H146" s="19"/>
      <c r="I146" s="19"/>
      <c r="J146" s="19"/>
      <c r="K146" s="21">
        <f>SUM(K115:K145)</f>
        <v>5363744.7327408018</v>
      </c>
      <c r="L146" s="5">
        <f>SUM(L115:L145)</f>
        <v>102.20683308494384</v>
      </c>
    </row>
    <row r="147" spans="1:12">
      <c r="A147" s="19" t="s">
        <v>40</v>
      </c>
      <c r="B147" s="19"/>
      <c r="C147" s="19"/>
      <c r="D147" s="19"/>
      <c r="E147" s="19"/>
    </row>
    <row r="148" spans="1:12">
      <c r="F148" s="18"/>
      <c r="G148" s="18"/>
      <c r="H148" s="18"/>
      <c r="I148" s="18"/>
      <c r="J148" s="18"/>
      <c r="K148" s="18"/>
      <c r="L148" s="18"/>
    </row>
    <row r="149" spans="1:12">
      <c r="A149" s="75" t="s">
        <v>129</v>
      </c>
      <c r="B149" s="47"/>
      <c r="C149" s="47"/>
      <c r="D149" s="47"/>
      <c r="E149" s="47"/>
      <c r="F149" s="47"/>
      <c r="G149" s="47"/>
      <c r="H149" s="47"/>
      <c r="I149" s="47"/>
      <c r="J149" s="47"/>
      <c r="K149" s="47"/>
    </row>
    <row r="150" spans="1:12">
      <c r="A150" s="33"/>
      <c r="B150" s="33"/>
      <c r="C150" s="33"/>
      <c r="D150" s="33"/>
      <c r="E150" s="33"/>
    </row>
    <row r="151" spans="1:12">
      <c r="A151" s="33"/>
      <c r="B151" s="33"/>
      <c r="C151" s="33"/>
      <c r="D151" s="33"/>
      <c r="E151" s="33"/>
    </row>
    <row r="152" spans="1:12" ht="45" customHeight="1">
      <c r="A152" s="61" t="s">
        <v>123</v>
      </c>
      <c r="B152" s="73"/>
      <c r="C152" s="73"/>
      <c r="D152" s="73"/>
      <c r="E152" s="73"/>
      <c r="F152" s="73" t="s">
        <v>14</v>
      </c>
      <c r="G152" s="73" t="s">
        <v>17</v>
      </c>
      <c r="H152" s="73" t="s">
        <v>18</v>
      </c>
      <c r="I152" s="78" t="s">
        <v>19</v>
      </c>
      <c r="J152" s="78" t="s">
        <v>20</v>
      </c>
      <c r="K152" s="78" t="s">
        <v>21</v>
      </c>
      <c r="L152" s="78" t="s">
        <v>12</v>
      </c>
    </row>
    <row r="153" spans="1:12">
      <c r="A153" s="73"/>
      <c r="B153" s="73"/>
      <c r="C153" s="73"/>
      <c r="D153" s="73"/>
      <c r="E153" s="73"/>
      <c r="F153" s="73"/>
      <c r="G153" s="73"/>
      <c r="H153" s="73"/>
      <c r="I153" s="79"/>
      <c r="J153" s="79"/>
      <c r="K153" s="79"/>
      <c r="L153" s="79"/>
    </row>
    <row r="154" spans="1:12">
      <c r="A154" s="56" t="s">
        <v>145</v>
      </c>
      <c r="B154" s="56"/>
      <c r="C154" s="56"/>
      <c r="D154" s="56"/>
      <c r="E154" s="56"/>
      <c r="F154" s="34" t="s">
        <v>146</v>
      </c>
      <c r="G154" s="2">
        <v>0.9</v>
      </c>
      <c r="H154" s="17">
        <f>L81</f>
        <v>86140.186423505569</v>
      </c>
      <c r="I154" s="5">
        <f>J76</f>
        <v>0.97951030179075704</v>
      </c>
      <c r="J154" s="32">
        <f>G154/H154*I154</f>
        <v>1.0234007008964693E-5</v>
      </c>
      <c r="K154" s="2">
        <v>330480</v>
      </c>
      <c r="L154" s="5">
        <f>J154*K154</f>
        <v>3.3821346363226517</v>
      </c>
    </row>
    <row r="155" spans="1:12">
      <c r="A155" s="63" t="s">
        <v>42</v>
      </c>
      <c r="B155" s="54"/>
      <c r="C155" s="54"/>
      <c r="D155" s="54"/>
      <c r="E155" s="55"/>
      <c r="G155" t="s">
        <v>147</v>
      </c>
    </row>
    <row r="156" spans="1:12">
      <c r="A156" s="35"/>
      <c r="B156" s="12"/>
      <c r="C156" s="12"/>
      <c r="D156" s="12"/>
      <c r="E156" s="12"/>
    </row>
    <row r="157" spans="1:12">
      <c r="F157" s="33"/>
      <c r="G157" s="33"/>
      <c r="H157" s="33"/>
      <c r="I157" s="33"/>
      <c r="J157" s="33"/>
      <c r="K157" s="33"/>
      <c r="L157" s="33"/>
    </row>
    <row r="158" spans="1:12">
      <c r="A158" s="76" t="s">
        <v>43</v>
      </c>
      <c r="B158" s="77"/>
      <c r="C158" s="77"/>
      <c r="D158" s="77"/>
      <c r="E158" s="77"/>
      <c r="F158" s="77"/>
      <c r="G158" s="77"/>
      <c r="H158" s="77"/>
      <c r="I158" s="77"/>
      <c r="J158" s="77"/>
      <c r="K158" s="77"/>
    </row>
    <row r="159" spans="1:12" ht="15" customHeight="1">
      <c r="A159" s="81" t="s">
        <v>44</v>
      </c>
      <c r="B159" s="82"/>
      <c r="C159" s="83"/>
      <c r="D159" s="68" t="s">
        <v>45</v>
      </c>
      <c r="E159" s="69"/>
      <c r="F159" s="69"/>
      <c r="G159" s="69"/>
      <c r="H159" s="69"/>
      <c r="I159" s="69"/>
      <c r="J159" s="70"/>
      <c r="K159" s="84" t="s">
        <v>56</v>
      </c>
      <c r="L159" s="85"/>
    </row>
    <row r="160" spans="1:12" ht="30">
      <c r="A160" s="26" t="s">
        <v>46</v>
      </c>
      <c r="B160" s="27" t="s">
        <v>47</v>
      </c>
      <c r="C160" s="26" t="s">
        <v>48</v>
      </c>
      <c r="D160" s="26" t="s">
        <v>49</v>
      </c>
      <c r="E160" s="26" t="s">
        <v>50</v>
      </c>
      <c r="F160" s="26" t="s">
        <v>51</v>
      </c>
      <c r="G160" s="26" t="s">
        <v>52</v>
      </c>
      <c r="H160" s="26" t="s">
        <v>53</v>
      </c>
      <c r="I160" s="26" t="s">
        <v>54</v>
      </c>
      <c r="J160" s="26" t="s">
        <v>55</v>
      </c>
      <c r="K160" s="86"/>
      <c r="L160" s="87"/>
    </row>
    <row r="161" spans="1:12">
      <c r="A161" s="28">
        <f>L76</f>
        <v>32.525842305382149</v>
      </c>
      <c r="B161" s="28">
        <v>0</v>
      </c>
      <c r="C161" s="28"/>
      <c r="D161" s="28">
        <f>L88</f>
        <v>7.9523241163306837</v>
      </c>
      <c r="E161" s="28">
        <f>L100</f>
        <v>2.4328209800919569</v>
      </c>
      <c r="F161" s="28">
        <f>L105</f>
        <v>0.3119328383792303</v>
      </c>
      <c r="G161" s="28">
        <f>M109</f>
        <v>0.55413641100475408</v>
      </c>
      <c r="H161" s="26">
        <v>0</v>
      </c>
      <c r="I161" s="28">
        <f>L146</f>
        <v>102.20683308494384</v>
      </c>
      <c r="J161" s="28">
        <f>L154</f>
        <v>3.3821346363226517</v>
      </c>
      <c r="K161" s="49">
        <f>SUM(A161:J161)</f>
        <v>149.36602437245526</v>
      </c>
      <c r="L161" s="80"/>
    </row>
    <row r="164" spans="1:12" ht="15.75">
      <c r="A164" s="37" t="s">
        <v>135</v>
      </c>
      <c r="B164" s="37"/>
      <c r="C164" s="37"/>
      <c r="D164" s="37"/>
      <c r="E164" s="37"/>
      <c r="F164" s="37" t="s">
        <v>136</v>
      </c>
    </row>
    <row r="166" spans="1:12">
      <c r="A166" s="36" t="s">
        <v>137</v>
      </c>
      <c r="B166" s="36"/>
      <c r="C166" s="36"/>
    </row>
    <row r="167" spans="1:12">
      <c r="A167" s="36" t="s">
        <v>138</v>
      </c>
      <c r="B167" s="36"/>
      <c r="C167" s="36"/>
    </row>
  </sheetData>
  <mergeCells count="168">
    <mergeCell ref="A69:E69"/>
    <mergeCell ref="A10:J10"/>
    <mergeCell ref="A11:J11"/>
    <mergeCell ref="A6:F6"/>
    <mergeCell ref="A7:D7"/>
    <mergeCell ref="G30:K30"/>
    <mergeCell ref="A31:E31"/>
    <mergeCell ref="G31:K31"/>
    <mergeCell ref="A28:E28"/>
    <mergeCell ref="G28:K28"/>
    <mergeCell ref="G48:K48"/>
    <mergeCell ref="G49:K49"/>
    <mergeCell ref="A48:E48"/>
    <mergeCell ref="A49:E49"/>
    <mergeCell ref="G50:K50"/>
    <mergeCell ref="A50:E50"/>
    <mergeCell ref="A54:E54"/>
    <mergeCell ref="G54:K54"/>
    <mergeCell ref="A59:E59"/>
    <mergeCell ref="A60:E60"/>
    <mergeCell ref="A61:E61"/>
    <mergeCell ref="A65:E65"/>
    <mergeCell ref="A66:E66"/>
    <mergeCell ref="C12:I12"/>
    <mergeCell ref="A35:E35"/>
    <mergeCell ref="G35:K35"/>
    <mergeCell ref="A36:E36"/>
    <mergeCell ref="A67:E67"/>
    <mergeCell ref="A68:E68"/>
    <mergeCell ref="A80:L80"/>
    <mergeCell ref="A83:E83"/>
    <mergeCell ref="A38:E38"/>
    <mergeCell ref="A39:E39"/>
    <mergeCell ref="A40:E40"/>
    <mergeCell ref="A41:E41"/>
    <mergeCell ref="A42:E42"/>
    <mergeCell ref="A43:E43"/>
    <mergeCell ref="G40:K40"/>
    <mergeCell ref="G41:K41"/>
    <mergeCell ref="G42:K42"/>
    <mergeCell ref="G43:K43"/>
    <mergeCell ref="A64:E64"/>
    <mergeCell ref="A62:E62"/>
    <mergeCell ref="A63:E63"/>
    <mergeCell ref="A44:E44"/>
    <mergeCell ref="G44:K44"/>
    <mergeCell ref="G45:K45"/>
    <mergeCell ref="G46:K46"/>
    <mergeCell ref="A33:E33"/>
    <mergeCell ref="G33:K33"/>
    <mergeCell ref="A34:E34"/>
    <mergeCell ref="A20:E20"/>
    <mergeCell ref="G20:K20"/>
    <mergeCell ref="A21:E21"/>
    <mergeCell ref="G21:K21"/>
    <mergeCell ref="A22:E22"/>
    <mergeCell ref="G22:K22"/>
    <mergeCell ref="A26:E26"/>
    <mergeCell ref="G26:K26"/>
    <mergeCell ref="A27:E27"/>
    <mergeCell ref="G27:K27"/>
    <mergeCell ref="A23:E23"/>
    <mergeCell ref="G23:K23"/>
    <mergeCell ref="A24:E24"/>
    <mergeCell ref="G24:K24"/>
    <mergeCell ref="A25:E25"/>
    <mergeCell ref="G25:K25"/>
    <mergeCell ref="G34:K34"/>
    <mergeCell ref="A105:E105"/>
    <mergeCell ref="A104:E104"/>
    <mergeCell ref="A100:K100"/>
    <mergeCell ref="A102:L102"/>
    <mergeCell ref="A131:E131"/>
    <mergeCell ref="A130:E130"/>
    <mergeCell ref="A32:E32"/>
    <mergeCell ref="G29:K29"/>
    <mergeCell ref="A30:E30"/>
    <mergeCell ref="G32:K32"/>
    <mergeCell ref="A29:E29"/>
    <mergeCell ref="A71:E71"/>
    <mergeCell ref="A72:E72"/>
    <mergeCell ref="A73:E73"/>
    <mergeCell ref="A74:E74"/>
    <mergeCell ref="A75:E75"/>
    <mergeCell ref="G47:K47"/>
    <mergeCell ref="A45:E45"/>
    <mergeCell ref="A46:E46"/>
    <mergeCell ref="A47:E47"/>
    <mergeCell ref="G51:K51"/>
    <mergeCell ref="G52:K52"/>
    <mergeCell ref="G53:K53"/>
    <mergeCell ref="A51:E51"/>
    <mergeCell ref="A117:E117"/>
    <mergeCell ref="A118:E118"/>
    <mergeCell ref="A119:E119"/>
    <mergeCell ref="A120:E120"/>
    <mergeCell ref="A125:E125"/>
    <mergeCell ref="A126:E126"/>
    <mergeCell ref="A127:E127"/>
    <mergeCell ref="A122:E122"/>
    <mergeCell ref="A132:E132"/>
    <mergeCell ref="G36:K36"/>
    <mergeCell ref="A37:E37"/>
    <mergeCell ref="G37:K37"/>
    <mergeCell ref="A86:E86"/>
    <mergeCell ref="A99:E99"/>
    <mergeCell ref="A87:E87"/>
    <mergeCell ref="A88:K88"/>
    <mergeCell ref="A90:L90"/>
    <mergeCell ref="A92:E92"/>
    <mergeCell ref="A93:E93"/>
    <mergeCell ref="A94:E94"/>
    <mergeCell ref="A98:E98"/>
    <mergeCell ref="A95:E95"/>
    <mergeCell ref="A96:E96"/>
    <mergeCell ref="A76:E76"/>
    <mergeCell ref="A97:E97"/>
    <mergeCell ref="A85:E85"/>
    <mergeCell ref="A84:E84"/>
    <mergeCell ref="A81:K81"/>
    <mergeCell ref="A52:E52"/>
    <mergeCell ref="A53:E53"/>
    <mergeCell ref="G38:K38"/>
    <mergeCell ref="G39:K39"/>
    <mergeCell ref="A70:E70"/>
    <mergeCell ref="L152:L153"/>
    <mergeCell ref="A155:E155"/>
    <mergeCell ref="K161:L161"/>
    <mergeCell ref="A106:K106"/>
    <mergeCell ref="A108:E108"/>
    <mergeCell ref="A109:E109"/>
    <mergeCell ref="A110:L110"/>
    <mergeCell ref="A112:L112"/>
    <mergeCell ref="A114:E114"/>
    <mergeCell ref="A115:E115"/>
    <mergeCell ref="A116:E116"/>
    <mergeCell ref="A154:E154"/>
    <mergeCell ref="A159:C159"/>
    <mergeCell ref="A123:E123"/>
    <mergeCell ref="A124:E124"/>
    <mergeCell ref="A128:E128"/>
    <mergeCell ref="A129:E129"/>
    <mergeCell ref="A143:E143"/>
    <mergeCell ref="A144:E144"/>
    <mergeCell ref="A145:E145"/>
    <mergeCell ref="A146:E146"/>
    <mergeCell ref="D159:J159"/>
    <mergeCell ref="K159:L160"/>
    <mergeCell ref="A121:E121"/>
    <mergeCell ref="A134:E134"/>
    <mergeCell ref="A135:E135"/>
    <mergeCell ref="A133:E133"/>
    <mergeCell ref="A140:E140"/>
    <mergeCell ref="A141:E141"/>
    <mergeCell ref="A142:E142"/>
    <mergeCell ref="A149:K149"/>
    <mergeCell ref="A158:K158"/>
    <mergeCell ref="A152:E153"/>
    <mergeCell ref="F152:F153"/>
    <mergeCell ref="G152:G153"/>
    <mergeCell ref="H152:H153"/>
    <mergeCell ref="I152:I153"/>
    <mergeCell ref="J152:J153"/>
    <mergeCell ref="K152:K153"/>
    <mergeCell ref="A137:E137"/>
    <mergeCell ref="A138:E138"/>
    <mergeCell ref="A139:E139"/>
    <mergeCell ref="A136:E13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 2</vt:lpstr>
      <vt:lpstr>Услуга №1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2016-01-21T03:38:29Z</dcterms:modified>
</cp:coreProperties>
</file>