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65" windowWidth="15120" windowHeight="7650"/>
  </bookViews>
  <sheets>
    <sheet name="Услуга №3" sheetId="6" r:id="rId1"/>
    <sheet name="Услуга №2" sheetId="5" r:id="rId2"/>
    <sheet name="Услуга №1 " sheetId="4" r:id="rId3"/>
  </sheets>
  <calcPr calcId="125725"/>
</workbook>
</file>

<file path=xl/calcChain.xml><?xml version="1.0" encoding="utf-8"?>
<calcChain xmlns="http://schemas.openxmlformats.org/spreadsheetml/2006/main">
  <c r="I82" i="5"/>
  <c r="I136" l="1"/>
  <c r="K128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2"/>
  <c r="I81"/>
  <c r="I80"/>
  <c r="I79"/>
  <c r="I78"/>
  <c r="I72"/>
  <c r="I71"/>
  <c r="I70"/>
  <c r="F130"/>
  <c r="L43" i="4"/>
  <c r="L50" i="5"/>
  <c r="G130"/>
  <c r="K127"/>
  <c r="K126"/>
  <c r="K125"/>
  <c r="K124"/>
  <c r="K123"/>
  <c r="K122"/>
  <c r="K121"/>
  <c r="K120" l="1"/>
  <c r="G123" i="6" l="1"/>
  <c r="F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I71"/>
  <c r="L68"/>
  <c r="G59"/>
  <c r="F59"/>
  <c r="I58"/>
  <c r="H58"/>
  <c r="I57"/>
  <c r="H57"/>
  <c r="K57" s="1"/>
  <c r="I56"/>
  <c r="H56"/>
  <c r="I55"/>
  <c r="H55"/>
  <c r="K55" s="1"/>
  <c r="I54"/>
  <c r="H54"/>
  <c r="I53"/>
  <c r="H53"/>
  <c r="K53" s="1"/>
  <c r="I52"/>
  <c r="H52"/>
  <c r="I51"/>
  <c r="H51"/>
  <c r="K51" s="1"/>
  <c r="I50"/>
  <c r="H50"/>
  <c r="I49"/>
  <c r="H49"/>
  <c r="L43"/>
  <c r="F43"/>
  <c r="H122" l="1"/>
  <c r="H84"/>
  <c r="J49"/>
  <c r="J54"/>
  <c r="J56"/>
  <c r="J58"/>
  <c r="K49"/>
  <c r="L49" s="1"/>
  <c r="L65"/>
  <c r="J50"/>
  <c r="J51"/>
  <c r="L51" s="1"/>
  <c r="K123"/>
  <c r="K50"/>
  <c r="J52"/>
  <c r="K52"/>
  <c r="J53"/>
  <c r="L53" s="1"/>
  <c r="K54"/>
  <c r="L54" s="1"/>
  <c r="J55"/>
  <c r="L55" s="1"/>
  <c r="K56"/>
  <c r="L56" s="1"/>
  <c r="J57"/>
  <c r="L57" s="1"/>
  <c r="K58"/>
  <c r="L58" s="1"/>
  <c r="H71"/>
  <c r="H94"/>
  <c r="H101"/>
  <c r="H103"/>
  <c r="H105"/>
  <c r="H107"/>
  <c r="H109"/>
  <c r="H111"/>
  <c r="H113"/>
  <c r="H115"/>
  <c r="H117"/>
  <c r="H119"/>
  <c r="H121"/>
  <c r="H129"/>
  <c r="H80"/>
  <c r="H81"/>
  <c r="H82"/>
  <c r="H83"/>
  <c r="H100"/>
  <c r="H102"/>
  <c r="H104"/>
  <c r="H106"/>
  <c r="H108"/>
  <c r="H110"/>
  <c r="H112"/>
  <c r="H114"/>
  <c r="H116"/>
  <c r="H118"/>
  <c r="H120"/>
  <c r="K119" i="5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I69"/>
  <c r="L66"/>
  <c r="H82" s="1"/>
  <c r="J82" s="1"/>
  <c r="L82" s="1"/>
  <c r="G58"/>
  <c r="F58"/>
  <c r="I57"/>
  <c r="H57"/>
  <c r="K57" s="1"/>
  <c r="I56"/>
  <c r="H56"/>
  <c r="F50"/>
  <c r="K130" l="1"/>
  <c r="H128"/>
  <c r="J128" s="1"/>
  <c r="L128" s="1"/>
  <c r="H126"/>
  <c r="J126" s="1"/>
  <c r="L126" s="1"/>
  <c r="H124"/>
  <c r="J124" s="1"/>
  <c r="L124" s="1"/>
  <c r="H122"/>
  <c r="J122" s="1"/>
  <c r="L122" s="1"/>
  <c r="H121"/>
  <c r="J121" s="1"/>
  <c r="L121" s="1"/>
  <c r="H127"/>
  <c r="J127" s="1"/>
  <c r="L127" s="1"/>
  <c r="H125"/>
  <c r="J125" s="1"/>
  <c r="L125" s="1"/>
  <c r="H123"/>
  <c r="J123" s="1"/>
  <c r="L123" s="1"/>
  <c r="H119"/>
  <c r="H120"/>
  <c r="J120" s="1"/>
  <c r="L120" s="1"/>
  <c r="L50" i="6"/>
  <c r="J59"/>
  <c r="H74"/>
  <c r="H73"/>
  <c r="H72"/>
  <c r="J71"/>
  <c r="L71" s="1"/>
  <c r="L52"/>
  <c r="L59" s="1"/>
  <c r="A136" s="1"/>
  <c r="J56" i="5"/>
  <c r="K56"/>
  <c r="J57"/>
  <c r="L57" s="1"/>
  <c r="H69"/>
  <c r="H92"/>
  <c r="H99"/>
  <c r="H101"/>
  <c r="H103"/>
  <c r="H105"/>
  <c r="H107"/>
  <c r="H109"/>
  <c r="H111"/>
  <c r="H113"/>
  <c r="H114"/>
  <c r="H116"/>
  <c r="H118"/>
  <c r="H136"/>
  <c r="H78"/>
  <c r="H79"/>
  <c r="H80"/>
  <c r="H81"/>
  <c r="H98"/>
  <c r="H100"/>
  <c r="H102"/>
  <c r="H104"/>
  <c r="H106"/>
  <c r="H108"/>
  <c r="H110"/>
  <c r="H112"/>
  <c r="H115"/>
  <c r="H117"/>
  <c r="I129" i="6" l="1"/>
  <c r="J129" s="1"/>
  <c r="L129" s="1"/>
  <c r="J136" s="1"/>
  <c r="I84"/>
  <c r="J84" s="1"/>
  <c r="L84" s="1"/>
  <c r="I83"/>
  <c r="J83" s="1"/>
  <c r="L83" s="1"/>
  <c r="I81"/>
  <c r="J81" s="1"/>
  <c r="L81" s="1"/>
  <c r="I102"/>
  <c r="J102" s="1"/>
  <c r="L102" s="1"/>
  <c r="I80"/>
  <c r="J80" s="1"/>
  <c r="L80" s="1"/>
  <c r="I82"/>
  <c r="J82" s="1"/>
  <c r="L82" s="1"/>
  <c r="I100"/>
  <c r="J100" s="1"/>
  <c r="L100" s="1"/>
  <c r="I104"/>
  <c r="J104" s="1"/>
  <c r="L104" s="1"/>
  <c r="I106"/>
  <c r="J106" s="1"/>
  <c r="L106" s="1"/>
  <c r="I112"/>
  <c r="J112" s="1"/>
  <c r="L112" s="1"/>
  <c r="I73"/>
  <c r="J73" s="1"/>
  <c r="L73" s="1"/>
  <c r="I108"/>
  <c r="J108" s="1"/>
  <c r="L108" s="1"/>
  <c r="I118"/>
  <c r="J118" s="1"/>
  <c r="L118" s="1"/>
  <c r="I101"/>
  <c r="J101" s="1"/>
  <c r="L101" s="1"/>
  <c r="I109"/>
  <c r="J109" s="1"/>
  <c r="L109" s="1"/>
  <c r="I117"/>
  <c r="J117" s="1"/>
  <c r="L117" s="1"/>
  <c r="I110"/>
  <c r="J110" s="1"/>
  <c r="L110" s="1"/>
  <c r="I114"/>
  <c r="J114" s="1"/>
  <c r="L114" s="1"/>
  <c r="I122"/>
  <c r="J122" s="1"/>
  <c r="L122" s="1"/>
  <c r="I105"/>
  <c r="J105" s="1"/>
  <c r="L105" s="1"/>
  <c r="I113"/>
  <c r="J113" s="1"/>
  <c r="L113" s="1"/>
  <c r="I121"/>
  <c r="J121" s="1"/>
  <c r="L121" s="1"/>
  <c r="I116"/>
  <c r="J116" s="1"/>
  <c r="L116" s="1"/>
  <c r="I120"/>
  <c r="J120" s="1"/>
  <c r="L120" s="1"/>
  <c r="I72"/>
  <c r="J72" s="1"/>
  <c r="L72" s="1"/>
  <c r="I74"/>
  <c r="J74" s="1"/>
  <c r="L74" s="1"/>
  <c r="I94"/>
  <c r="J94" s="1"/>
  <c r="M94" s="1"/>
  <c r="M95" s="1"/>
  <c r="G136" s="1"/>
  <c r="I103"/>
  <c r="J103" s="1"/>
  <c r="L103" s="1"/>
  <c r="I107"/>
  <c r="J107" s="1"/>
  <c r="L107" s="1"/>
  <c r="I111"/>
  <c r="J111" s="1"/>
  <c r="L111" s="1"/>
  <c r="I115"/>
  <c r="J115" s="1"/>
  <c r="L115" s="1"/>
  <c r="I119"/>
  <c r="J119" s="1"/>
  <c r="L119" s="1"/>
  <c r="L56" i="5"/>
  <c r="H72"/>
  <c r="H71"/>
  <c r="H70"/>
  <c r="J69"/>
  <c r="L69" s="1"/>
  <c r="J58"/>
  <c r="L75" i="6" l="1"/>
  <c r="D136" s="1"/>
  <c r="L85"/>
  <c r="E136" s="1"/>
  <c r="L123"/>
  <c r="I136" s="1"/>
  <c r="L58" i="5"/>
  <c r="A143" s="1"/>
  <c r="J118"/>
  <c r="L118" s="1"/>
  <c r="J116"/>
  <c r="L116" s="1"/>
  <c r="J114"/>
  <c r="L114" s="1"/>
  <c r="J113"/>
  <c r="L113" s="1"/>
  <c r="J111"/>
  <c r="L111" s="1"/>
  <c r="J109"/>
  <c r="L109" s="1"/>
  <c r="J107"/>
  <c r="L107" s="1"/>
  <c r="J105"/>
  <c r="L105" s="1"/>
  <c r="J103"/>
  <c r="L103" s="1"/>
  <c r="J101"/>
  <c r="L101" s="1"/>
  <c r="J99"/>
  <c r="L99" s="1"/>
  <c r="J92"/>
  <c r="M92" s="1"/>
  <c r="M93" s="1"/>
  <c r="G143" s="1"/>
  <c r="L88"/>
  <c r="J71"/>
  <c r="L71" s="1"/>
  <c r="J119"/>
  <c r="L119" s="1"/>
  <c r="J117"/>
  <c r="L117" s="1"/>
  <c r="J115"/>
  <c r="L115" s="1"/>
  <c r="J112"/>
  <c r="L112" s="1"/>
  <c r="J110"/>
  <c r="L110" s="1"/>
  <c r="J108"/>
  <c r="L108" s="1"/>
  <c r="J106"/>
  <c r="L106" s="1"/>
  <c r="J104"/>
  <c r="L104" s="1"/>
  <c r="J102"/>
  <c r="L102" s="1"/>
  <c r="J100"/>
  <c r="L100" s="1"/>
  <c r="J98"/>
  <c r="L98" s="1"/>
  <c r="J81"/>
  <c r="L81" s="1"/>
  <c r="J80"/>
  <c r="L80" s="1"/>
  <c r="J79"/>
  <c r="L79" s="1"/>
  <c r="J78"/>
  <c r="L78" s="1"/>
  <c r="J70"/>
  <c r="L70" s="1"/>
  <c r="J72"/>
  <c r="L72" s="1"/>
  <c r="K136" i="6" l="1"/>
  <c r="L83" i="5"/>
  <c r="E143" s="1"/>
  <c r="L73"/>
  <c r="D143" s="1"/>
  <c r="L130"/>
  <c r="I143" s="1"/>
  <c r="J136"/>
  <c r="L136" s="1"/>
  <c r="J143" s="1"/>
  <c r="K143" l="1"/>
  <c r="F59" i="4"/>
  <c r="F123"/>
  <c r="K122" l="1"/>
  <c r="K121"/>
  <c r="K120"/>
  <c r="K119"/>
  <c r="K118"/>
  <c r="K117"/>
  <c r="K116"/>
  <c r="K112"/>
  <c r="K111"/>
  <c r="K110"/>
  <c r="K105"/>
  <c r="K104"/>
  <c r="K103"/>
  <c r="K102"/>
  <c r="G123"/>
  <c r="I71" l="1"/>
  <c r="L68"/>
  <c r="H129" l="1"/>
  <c r="H84"/>
  <c r="H121"/>
  <c r="H119"/>
  <c r="H117"/>
  <c r="H115"/>
  <c r="H112"/>
  <c r="H110"/>
  <c r="H108"/>
  <c r="H106"/>
  <c r="H104"/>
  <c r="H102"/>
  <c r="H100"/>
  <c r="H94"/>
  <c r="H122"/>
  <c r="H120"/>
  <c r="H118"/>
  <c r="H116"/>
  <c r="H114"/>
  <c r="H113"/>
  <c r="H111"/>
  <c r="H109"/>
  <c r="H107"/>
  <c r="H105"/>
  <c r="H103"/>
  <c r="H101"/>
  <c r="H83"/>
  <c r="H80"/>
  <c r="H82"/>
  <c r="H71"/>
  <c r="H74" s="1"/>
  <c r="H81"/>
  <c r="H73" l="1"/>
  <c r="J71"/>
  <c r="L71" s="1"/>
  <c r="H72"/>
  <c r="G59"/>
  <c r="H51"/>
  <c r="H52"/>
  <c r="H53"/>
  <c r="K53" s="1"/>
  <c r="H54"/>
  <c r="K54" s="1"/>
  <c r="H55"/>
  <c r="K55" s="1"/>
  <c r="H56"/>
  <c r="K56" s="1"/>
  <c r="H57"/>
  <c r="K57" s="1"/>
  <c r="H58"/>
  <c r="K58" s="1"/>
  <c r="H50"/>
  <c r="H49"/>
  <c r="I58"/>
  <c r="I57"/>
  <c r="I56"/>
  <c r="I55"/>
  <c r="I54"/>
  <c r="I53"/>
  <c r="I52"/>
  <c r="I51"/>
  <c r="I50"/>
  <c r="I49"/>
  <c r="F43"/>
  <c r="J58" l="1"/>
  <c r="L58" s="1"/>
  <c r="J56"/>
  <c r="L56" s="1"/>
  <c r="J54"/>
  <c r="L54" s="1"/>
  <c r="J57"/>
  <c r="L57" s="1"/>
  <c r="J55"/>
  <c r="L55" s="1"/>
  <c r="J53"/>
  <c r="L53" s="1"/>
  <c r="K115"/>
  <c r="K114"/>
  <c r="K113"/>
  <c r="K109"/>
  <c r="K108"/>
  <c r="K107"/>
  <c r="K106"/>
  <c r="K101"/>
  <c r="K100"/>
  <c r="K52"/>
  <c r="K51"/>
  <c r="K50"/>
  <c r="K49"/>
  <c r="K123" l="1"/>
  <c r="L65"/>
  <c r="J49"/>
  <c r="J50"/>
  <c r="L50" s="1"/>
  <c r="J51"/>
  <c r="L51" s="1"/>
  <c r="J52"/>
  <c r="L52" s="1"/>
  <c r="J59" l="1"/>
  <c r="I84" s="1"/>
  <c r="J84" s="1"/>
  <c r="L84" s="1"/>
  <c r="L49"/>
  <c r="L59" s="1"/>
  <c r="A136" s="1"/>
  <c r="I122" l="1"/>
  <c r="J122" s="1"/>
  <c r="L122" s="1"/>
  <c r="I120"/>
  <c r="J120" s="1"/>
  <c r="L120" s="1"/>
  <c r="I118"/>
  <c r="J118" s="1"/>
  <c r="L118" s="1"/>
  <c r="I116"/>
  <c r="J116" s="1"/>
  <c r="L116" s="1"/>
  <c r="I114"/>
  <c r="J114" s="1"/>
  <c r="L114" s="1"/>
  <c r="I112"/>
  <c r="J112" s="1"/>
  <c r="L112" s="1"/>
  <c r="I110"/>
  <c r="J110" s="1"/>
  <c r="L110" s="1"/>
  <c r="I108"/>
  <c r="J108" s="1"/>
  <c r="L108" s="1"/>
  <c r="I106"/>
  <c r="I104"/>
  <c r="J104" s="1"/>
  <c r="L104" s="1"/>
  <c r="I102"/>
  <c r="J102" s="1"/>
  <c r="L102" s="1"/>
  <c r="I121"/>
  <c r="J121" s="1"/>
  <c r="L121" s="1"/>
  <c r="I119"/>
  <c r="J119" s="1"/>
  <c r="L119" s="1"/>
  <c r="I117"/>
  <c r="J117" s="1"/>
  <c r="L117" s="1"/>
  <c r="I115"/>
  <c r="J115" s="1"/>
  <c r="L115" s="1"/>
  <c r="I113"/>
  <c r="I111"/>
  <c r="J111" s="1"/>
  <c r="L111" s="1"/>
  <c r="I109"/>
  <c r="J109" s="1"/>
  <c r="L109" s="1"/>
  <c r="I107"/>
  <c r="I105"/>
  <c r="J105" s="1"/>
  <c r="L105" s="1"/>
  <c r="I103"/>
  <c r="J103" s="1"/>
  <c r="L103" s="1"/>
  <c r="J113"/>
  <c r="L113" s="1"/>
  <c r="J106"/>
  <c r="L106" s="1"/>
  <c r="I100"/>
  <c r="J100" s="1"/>
  <c r="L100" s="1"/>
  <c r="I81"/>
  <c r="J81" s="1"/>
  <c r="L81" s="1"/>
  <c r="I74"/>
  <c r="J74" s="1"/>
  <c r="L74" s="1"/>
  <c r="I72"/>
  <c r="J72" s="1"/>
  <c r="L72" s="1"/>
  <c r="I129"/>
  <c r="J129" s="1"/>
  <c r="L129" s="1"/>
  <c r="J136" s="1"/>
  <c r="J107"/>
  <c r="L107" s="1"/>
  <c r="I101"/>
  <c r="J101" s="1"/>
  <c r="L101" s="1"/>
  <c r="I94"/>
  <c r="J94" s="1"/>
  <c r="M94" s="1"/>
  <c r="M95" s="1"/>
  <c r="G136" s="1"/>
  <c r="I82"/>
  <c r="J82" s="1"/>
  <c r="L82" s="1"/>
  <c r="I80"/>
  <c r="J80" s="1"/>
  <c r="L80" s="1"/>
  <c r="I73"/>
  <c r="J73" s="1"/>
  <c r="L73" s="1"/>
  <c r="I83"/>
  <c r="J83" s="1"/>
  <c r="L83" s="1"/>
  <c r="L85" l="1"/>
  <c r="E136" s="1"/>
  <c r="L123"/>
  <c r="I136" s="1"/>
  <c r="L75"/>
  <c r="D136" s="1"/>
  <c r="K136" l="1"/>
</calcChain>
</file>

<file path=xl/sharedStrings.xml><?xml version="1.0" encoding="utf-8"?>
<sst xmlns="http://schemas.openxmlformats.org/spreadsheetml/2006/main" count="599" uniqueCount="144">
  <si>
    <r>
      <t xml:space="preserve">Содержание услуги: </t>
    </r>
    <r>
      <rPr>
        <sz val="11"/>
        <color theme="1"/>
        <rFont val="Calibri"/>
        <family val="2"/>
        <charset val="204"/>
        <scheme val="minor"/>
      </rPr>
      <t>Стационар</t>
    </r>
  </si>
  <si>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</si>
  <si>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</si>
  <si>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</si>
  <si>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</si>
  <si>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Ведущий программист</t>
  </si>
  <si>
    <t>Всего</t>
  </si>
  <si>
    <r>
      <t xml:space="preserve">Рабочих часов в год: </t>
    </r>
    <r>
      <rPr>
        <sz val="11"/>
        <color theme="1"/>
        <rFont val="Calibri"/>
        <family val="2"/>
        <charset val="204"/>
        <scheme val="minor"/>
      </rPr>
      <t xml:space="preserve">1974 часа </t>
    </r>
  </si>
  <si>
    <t>Должности по штатному расписанию</t>
  </si>
  <si>
    <t>З/п на одну ставку (ФОТ)</t>
  </si>
  <si>
    <t>Кол-во затраченных человеко-часов</t>
  </si>
  <si>
    <t>Число зрителей</t>
  </si>
  <si>
    <t>Норма трудозатрат на оказание 1 ед. услуги</t>
  </si>
  <si>
    <t>Стоимость 1 человека-часа</t>
  </si>
  <si>
    <t>Нормативные затраты</t>
  </si>
  <si>
    <t xml:space="preserve">Итого </t>
  </si>
  <si>
    <t>Ед.изм. нормы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</si>
  <si>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</si>
  <si>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</si>
  <si>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</si>
  <si>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</si>
  <si>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</si>
  <si>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</si>
  <si>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</si>
  <si>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</si>
  <si>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</si>
  <si>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</si>
  <si>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</si>
  <si>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</si>
  <si>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</si>
  <si>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</si>
  <si>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</si>
  <si>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</si>
  <si>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</si>
  <si>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</si>
  <si>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</si>
  <si>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</si>
  <si>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Затраты на содержание объектов ОЦДИ, услуги связи</t>
  </si>
  <si>
    <t>Наименование затрат</t>
  </si>
  <si>
    <t>Итого содержание ОЦДИ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</si>
  <si>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</si>
  <si>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</si>
  <si>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</si>
  <si>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</si>
  <si>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</si>
  <si>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</si>
  <si>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</si>
  <si>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</si>
  <si>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</si>
  <si>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</si>
  <si>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</si>
  <si>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</si>
  <si>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</si>
  <si>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</si>
  <si>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</si>
  <si>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</si>
  <si>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</si>
  <si>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</si>
  <si>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</si>
  <si>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</si>
  <si>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</si>
  <si>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</si>
  <si>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</si>
  <si>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</si>
  <si>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</si>
  <si>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Нормативный объем </t>
    </r>
    <r>
      <rPr>
        <sz val="11"/>
        <color rgb="FFFF0000"/>
        <rFont val="Calibri"/>
        <family val="2"/>
        <charset val="204"/>
        <scheme val="minor"/>
      </rPr>
      <t>(лимит 2015)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</si>
  <si>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 из фактически сложившегося по  2015г.)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</si>
  <si>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(сумма договора)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</si>
  <si>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</si>
  <si>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 xml:space="preserve">(годовое обслуживание + междугородняя связь) </t>
    </r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</si>
  <si>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культуры "Культурно-досуговый центр «Юбилейный»" г.Назарово Красноярского края</t>
    </r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</si>
  <si>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Показ спектаклей (театральных постановок)</t>
    </r>
  </si>
  <si>
    <t xml:space="preserve">Зам. отделом по ФХД </t>
  </si>
  <si>
    <t>художественный руководитель</t>
  </si>
  <si>
    <t>методист народного коллектива «Творческая студия «Союз»</t>
  </si>
  <si>
    <t>старший администратор</t>
  </si>
  <si>
    <t>художник-декоратор</t>
  </si>
  <si>
    <t>начальник хозяйственного отдела</t>
  </si>
  <si>
    <t>звукорежиссер</t>
  </si>
  <si>
    <t>гардеробщик</t>
  </si>
  <si>
    <t>уборщик служебных помещений</t>
  </si>
  <si>
    <t>ведущий инженер</t>
  </si>
  <si>
    <t>подсобный рабочий</t>
  </si>
  <si>
    <t>дворник</t>
  </si>
  <si>
    <t>слесарь-сантехник</t>
  </si>
  <si>
    <t>столяр</t>
  </si>
  <si>
    <t>электромонтажник по силовым сетям и электрооборудованию</t>
  </si>
  <si>
    <t>кассир</t>
  </si>
  <si>
    <t>контролер билетов</t>
  </si>
  <si>
    <t>Руководитель кружка</t>
  </si>
  <si>
    <t>Инспектор по кадрам</t>
  </si>
  <si>
    <t>Секретарь-машинистка</t>
  </si>
  <si>
    <t>сторож</t>
  </si>
  <si>
    <t>вахтер</t>
  </si>
  <si>
    <t>хормейстер</t>
  </si>
  <si>
    <t>аккомпаниатор</t>
  </si>
  <si>
    <t>аккомпаниатор-концертмейстер</t>
  </si>
  <si>
    <t>руководитель коллектива</t>
  </si>
  <si>
    <t>методист</t>
  </si>
  <si>
    <t>руководитель студии</t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</si>
  <si>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человек</t>
    </r>
  </si>
  <si>
    <r>
      <t xml:space="preserve">Содержание услуги: </t>
    </r>
    <r>
      <rPr>
        <sz val="11"/>
        <color theme="1"/>
        <rFont val="Calibri"/>
        <family val="2"/>
        <charset val="204"/>
        <scheme val="minor"/>
      </rPr>
      <t>Драма</t>
    </r>
  </si>
  <si>
    <t>Электроэнергия</t>
  </si>
  <si>
    <t>кВт час</t>
  </si>
  <si>
    <t xml:space="preserve">Время использования имущественного комплекса на 1 зрителя </t>
  </si>
  <si>
    <r>
      <t>Общее полезное время использования:</t>
    </r>
    <r>
      <rPr>
        <sz val="11"/>
        <color theme="1"/>
        <rFont val="Calibri"/>
        <family val="2"/>
        <charset val="204"/>
        <scheme val="minor"/>
      </rPr>
      <t>Количество рабочих дней (247)х количество рабочих часов в день (8) х количество потребителей</t>
    </r>
  </si>
  <si>
    <t>ТО узла учета тепловой энергии</t>
  </si>
  <si>
    <t>Реагирование на срабатывание средств тревожной синализации</t>
  </si>
  <si>
    <t>Тех.обслуживание КТС</t>
  </si>
  <si>
    <t>Оплата услуг ОПС,автоматического пожаротушения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</si>
  <si>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</si>
  <si>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</si>
  <si>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заведующий  отделом( отдел по работе с детьми)</t>
  </si>
  <si>
    <t>Заместитель директора (по основной деятельности)</t>
  </si>
  <si>
    <t>администратор</t>
  </si>
  <si>
    <t xml:space="preserve">Услуга: Показ кинофильмов </t>
  </si>
  <si>
    <t>Содержание услуги: Закрытая площадка</t>
  </si>
  <si>
    <t>Содержание услуги: кинопрокат</t>
  </si>
  <si>
    <r>
      <rPr>
        <b/>
        <sz val="11"/>
        <color theme="1"/>
        <rFont val="Calibri"/>
        <family val="2"/>
        <charset val="204"/>
        <scheme val="minor"/>
      </rPr>
      <t>Услуга</t>
    </r>
    <r>
      <rPr>
        <sz val="11"/>
        <color theme="1"/>
        <rFont val="Calibri"/>
        <family val="2"/>
        <charset val="204"/>
        <scheme val="minor"/>
      </rPr>
      <t>: Создание концертов и концертных программ</t>
    </r>
  </si>
  <si>
    <r>
      <t xml:space="preserve">Содержание услуги: </t>
    </r>
    <r>
      <rPr>
        <sz val="11"/>
        <color theme="1"/>
        <rFont val="Calibri"/>
        <family val="2"/>
        <charset val="204"/>
        <scheme val="minor"/>
      </rPr>
      <t>Стационар,гастроли,выезд</t>
    </r>
  </si>
  <si>
    <r>
      <t xml:space="preserve">Содержание услуги: </t>
    </r>
    <r>
      <rPr>
        <sz val="11"/>
        <color theme="1"/>
        <rFont val="Calibri"/>
        <family val="2"/>
        <charset val="204"/>
        <scheme val="minor"/>
      </rPr>
      <t>сольные,сборные  концерты</t>
    </r>
  </si>
  <si>
    <t>руководитель кружка</t>
  </si>
  <si>
    <t>Хормейстер</t>
  </si>
  <si>
    <t xml:space="preserve">Методист </t>
  </si>
  <si>
    <t>Руководитель студии</t>
  </si>
  <si>
    <t xml:space="preserve">методист </t>
  </si>
  <si>
    <t>художник декоратор</t>
  </si>
  <si>
    <r>
      <t>Наименование показателя объема: 19000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</si>
  <si>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r>
      <t xml:space="preserve">Наименование показателя объема: </t>
    </r>
    <r>
      <rPr>
        <sz val="11"/>
        <color theme="1"/>
        <rFont val="Calibri"/>
        <family val="2"/>
        <charset val="204"/>
        <scheme val="minor"/>
      </rPr>
      <t>20 450 человек.</t>
    </r>
  </si>
  <si>
    <r>
      <t>Наименование показателя объема: 1450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</si>
  <si>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</si>
  <si>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</si>
  <si>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</si>
  <si>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</si>
  <si>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"________"____________20      г.</t>
  </si>
  <si>
    <t>Директор МБУК "КДЦ "Юбилейный"</t>
  </si>
  <si>
    <t>Сапронова Ольга Васильевна</t>
  </si>
  <si>
    <t>8(39155) 7-45-95</t>
  </si>
  <si>
    <t>Директор МБУК "КДЦ "Юбилейный"                                                              Л.М.Крылова</t>
  </si>
  <si>
    <t>Директор МБУК "КДЦ "Юбилейный"                                  Л.М.Крылова</t>
  </si>
  <si>
    <t xml:space="preserve">                  Л.М.Крылова</t>
  </si>
  <si>
    <t xml:space="preserve">БАЗОВОГО НОРМАТИВА ЗАТРАТ НА ОКАЗАНИЕ МУНИЦИПАЛЬНЫХ УСЛУГ </t>
  </si>
  <si>
    <t xml:space="preserve"> НА 2016г. </t>
  </si>
  <si>
    <t>Хозяйственные материалы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</si>
</sst>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0.00000"/>
    <numFmt numFmtId="166" formatCode="0.0000000"/>
    <numFmt numFmtId="167" formatCode="0.00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165" fontId="0" fillId="0" borderId="1" xfId="0" applyNumberFormat="1" applyBorder="1"/>
    <xf numFmtId="0" fontId="3" fillId="0" borderId="1" xfId="0" applyFont="1" applyBorder="1"/>
    <xf numFmtId="0" fontId="0" fillId="0" borderId="0" xfId="0" applyBorder="1" applyAlignment="1">
      <alignment horizontal="left"/>
    </xf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2" fontId="0" fillId="0" borderId="5" xfId="0" applyNumberFormat="1" applyBorder="1"/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/>
    <xf numFmtId="2" fontId="0" fillId="0" borderId="1" xfId="0" applyNumberFormat="1" applyFill="1" applyBorder="1"/>
    <xf numFmtId="166" fontId="0" fillId="0" borderId="1" xfId="0" applyNumberFormat="1" applyBorder="1"/>
    <xf numFmtId="167" fontId="0" fillId="0" borderId="1" xfId="0" applyNumberFormat="1" applyBorder="1"/>
    <xf numFmtId="0" fontId="0" fillId="0" borderId="4" xfId="0" applyBorder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/>
    <xf numFmtId="4" fontId="7" fillId="0" borderId="0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2" fontId="0" fillId="0" borderId="2" xfId="0" applyNumberFormat="1" applyBorder="1"/>
    <xf numFmtId="0" fontId="0" fillId="0" borderId="4" xfId="0" applyBorder="1"/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0" fillId="0" borderId="7" xfId="0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4"/>
  <sheetViews>
    <sheetView tabSelected="1" topLeftCell="A121" workbookViewId="0">
      <selection activeCell="H13" sqref="H13:H14"/>
    </sheetView>
  </sheetViews>
  <sheetFormatPr defaultRowHeight="15"/>
  <cols>
    <col min="1" max="3" width="9.140625" customWidth="1"/>
    <col min="4" max="4" width="14" customWidth="1"/>
    <col min="5" max="5" width="9.14062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4.7109375" customWidth="1"/>
    <col min="13" max="13" width="16.140625" customWidth="1"/>
  </cols>
  <sheetData>
    <row r="1" spans="1:10" ht="15.75">
      <c r="A1" s="34" t="s">
        <v>131</v>
      </c>
      <c r="B1" s="34"/>
      <c r="C1" s="34"/>
    </row>
    <row r="2" spans="1:10" ht="15.75">
      <c r="A2" s="35" t="s">
        <v>132</v>
      </c>
      <c r="B2" s="35"/>
      <c r="C2" s="35"/>
    </row>
    <row r="3" spans="1:10" ht="15.75">
      <c r="A3" s="33"/>
      <c r="B3" s="33"/>
      <c r="C3" s="33"/>
    </row>
    <row r="4" spans="1:10" ht="15.75">
      <c r="A4" s="72" t="s">
        <v>133</v>
      </c>
      <c r="B4" s="72"/>
      <c r="C4" s="72"/>
      <c r="D4" s="70"/>
      <c r="E4" s="70"/>
    </row>
    <row r="5" spans="1:10" ht="15.75">
      <c r="A5" s="35"/>
      <c r="B5" s="35"/>
      <c r="C5" s="35"/>
    </row>
    <row r="6" spans="1:10" ht="15.75">
      <c r="A6" s="69" t="s">
        <v>134</v>
      </c>
      <c r="B6" s="69"/>
      <c r="C6" s="69"/>
      <c r="D6" s="70"/>
      <c r="E6" s="70"/>
    </row>
    <row r="7" spans="1:10" ht="15.75">
      <c r="A7" s="36"/>
      <c r="B7" s="36"/>
      <c r="C7" s="36"/>
    </row>
    <row r="8" spans="1:10" ht="15.75">
      <c r="A8" s="71" t="s">
        <v>130</v>
      </c>
      <c r="B8" s="70"/>
      <c r="C8" s="70"/>
      <c r="D8" s="70"/>
      <c r="E8" s="70"/>
      <c r="F8" s="70"/>
      <c r="G8" s="70"/>
      <c r="H8" s="70"/>
      <c r="I8" s="70"/>
    </row>
    <row r="9" spans="1:10" ht="15.75">
      <c r="A9" s="71" t="s">
        <v>141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ht="15.75">
      <c r="A10" s="71" t="s">
        <v>142</v>
      </c>
      <c r="B10" s="70"/>
      <c r="C10" s="70"/>
      <c r="D10" s="70"/>
      <c r="E10" s="70"/>
      <c r="F10" s="70"/>
      <c r="G10" s="70"/>
      <c r="H10" s="70"/>
      <c r="I10" s="70"/>
    </row>
    <row r="12" spans="1:10">
      <c r="A12" s="1" t="s">
        <v>70</v>
      </c>
    </row>
    <row r="13" spans="1:10">
      <c r="A13" s="28" t="s">
        <v>118</v>
      </c>
      <c r="B13" s="28"/>
      <c r="C13" s="28"/>
      <c r="D13" s="28"/>
      <c r="E13" s="28"/>
      <c r="F13" s="28"/>
    </row>
    <row r="14" spans="1:10">
      <c r="A14" s="1" t="s">
        <v>120</v>
      </c>
    </row>
    <row r="15" spans="1:10">
      <c r="A15" s="1" t="s">
        <v>119</v>
      </c>
    </row>
    <row r="16" spans="1:10">
      <c r="A16" s="1" t="s">
        <v>127</v>
      </c>
    </row>
    <row r="18" spans="1:12" ht="33" customHeight="1">
      <c r="A18" s="57" t="s">
        <v>1</v>
      </c>
      <c r="B18" s="57"/>
      <c r="C18" s="57"/>
      <c r="D18" s="57"/>
      <c r="E18" s="57"/>
      <c r="F18" s="2" t="s">
        <v>2</v>
      </c>
      <c r="G18" s="57" t="s">
        <v>3</v>
      </c>
      <c r="H18" s="57"/>
      <c r="I18" s="57"/>
      <c r="J18" s="57"/>
      <c r="K18" s="57"/>
      <c r="L18" s="2" t="s">
        <v>2</v>
      </c>
    </row>
    <row r="19" spans="1:12">
      <c r="A19" s="59" t="s">
        <v>98</v>
      </c>
      <c r="B19" s="59"/>
      <c r="C19" s="59"/>
      <c r="D19" s="59"/>
      <c r="E19" s="59"/>
      <c r="F19" s="3">
        <v>0.4</v>
      </c>
      <c r="G19" s="59" t="s">
        <v>4</v>
      </c>
      <c r="H19" s="59"/>
      <c r="I19" s="59"/>
      <c r="J19" s="59"/>
      <c r="K19" s="59"/>
      <c r="L19" s="2">
        <v>0.5</v>
      </c>
    </row>
    <row r="20" spans="1:12">
      <c r="A20" s="59" t="s">
        <v>96</v>
      </c>
      <c r="B20" s="59"/>
      <c r="C20" s="59"/>
      <c r="D20" s="59"/>
      <c r="E20" s="59"/>
      <c r="F20" s="3">
        <v>0.4</v>
      </c>
      <c r="G20" s="59" t="s">
        <v>113</v>
      </c>
      <c r="H20" s="59"/>
      <c r="I20" s="59"/>
      <c r="J20" s="59"/>
      <c r="K20" s="59"/>
      <c r="L20" s="2">
        <v>0.5</v>
      </c>
    </row>
    <row r="21" spans="1:12" ht="15" customHeight="1">
      <c r="A21" s="51" t="s">
        <v>73</v>
      </c>
      <c r="B21" s="51"/>
      <c r="C21" s="51"/>
      <c r="D21" s="51"/>
      <c r="E21" s="51"/>
      <c r="F21" s="2">
        <v>0.4</v>
      </c>
      <c r="G21" s="51" t="s">
        <v>72</v>
      </c>
      <c r="H21" s="51"/>
      <c r="I21" s="51"/>
      <c r="J21" s="51"/>
      <c r="K21" s="51"/>
      <c r="L21" s="2">
        <v>0.5</v>
      </c>
    </row>
    <row r="22" spans="1:12" ht="27" customHeight="1">
      <c r="A22" s="52" t="s">
        <v>74</v>
      </c>
      <c r="B22" s="49"/>
      <c r="C22" s="49"/>
      <c r="D22" s="49"/>
      <c r="E22" s="50"/>
      <c r="F22" s="2">
        <v>0.4</v>
      </c>
      <c r="G22" s="59" t="s">
        <v>90</v>
      </c>
      <c r="H22" s="59"/>
      <c r="I22" s="59"/>
      <c r="J22" s="59"/>
      <c r="K22" s="59"/>
      <c r="L22" s="2">
        <v>0.4</v>
      </c>
    </row>
    <row r="23" spans="1:12" ht="14.25" customHeight="1">
      <c r="A23" s="59" t="s">
        <v>99</v>
      </c>
      <c r="B23" s="59"/>
      <c r="C23" s="59"/>
      <c r="D23" s="59"/>
      <c r="E23" s="59"/>
      <c r="F23" s="3">
        <v>0.4</v>
      </c>
      <c r="G23" s="59" t="s">
        <v>91</v>
      </c>
      <c r="H23" s="59"/>
      <c r="I23" s="59"/>
      <c r="J23" s="59"/>
      <c r="K23" s="59"/>
      <c r="L23" s="2">
        <v>0.4</v>
      </c>
    </row>
    <row r="24" spans="1:12">
      <c r="A24" s="59" t="s">
        <v>95</v>
      </c>
      <c r="B24" s="59"/>
      <c r="C24" s="59"/>
      <c r="D24" s="59"/>
      <c r="E24" s="59"/>
      <c r="F24" s="3">
        <v>0.4</v>
      </c>
      <c r="G24" s="59" t="s">
        <v>5</v>
      </c>
      <c r="H24" s="59"/>
      <c r="I24" s="59"/>
      <c r="J24" s="59"/>
      <c r="K24" s="59"/>
      <c r="L24" s="2">
        <v>0.15</v>
      </c>
    </row>
    <row r="25" spans="1:12" ht="15" customHeight="1">
      <c r="A25" s="51" t="s">
        <v>76</v>
      </c>
      <c r="B25" s="51"/>
      <c r="C25" s="51"/>
      <c r="D25" s="51"/>
      <c r="E25" s="51"/>
      <c r="F25" s="2">
        <v>0.4</v>
      </c>
      <c r="G25" s="59" t="s">
        <v>92</v>
      </c>
      <c r="H25" s="59"/>
      <c r="I25" s="59"/>
      <c r="J25" s="59"/>
      <c r="K25" s="59"/>
      <c r="L25" s="2">
        <v>0.3</v>
      </c>
    </row>
    <row r="26" spans="1:12">
      <c r="A26" s="59" t="s">
        <v>89</v>
      </c>
      <c r="B26" s="59"/>
      <c r="C26" s="59"/>
      <c r="D26" s="59"/>
      <c r="E26" s="59"/>
      <c r="F26" s="2">
        <v>1.5</v>
      </c>
      <c r="G26" s="59" t="s">
        <v>93</v>
      </c>
      <c r="H26" s="59"/>
      <c r="I26" s="59"/>
      <c r="J26" s="59"/>
      <c r="K26" s="59"/>
      <c r="L26" s="3">
        <v>0.8</v>
      </c>
    </row>
    <row r="27" spans="1:12">
      <c r="A27" s="51" t="s">
        <v>78</v>
      </c>
      <c r="B27" s="51"/>
      <c r="C27" s="51"/>
      <c r="D27" s="51"/>
      <c r="E27" s="51"/>
      <c r="F27" s="2">
        <v>0.4</v>
      </c>
      <c r="G27" s="51" t="s">
        <v>87</v>
      </c>
      <c r="H27" s="51"/>
      <c r="I27" s="51"/>
      <c r="J27" s="51"/>
      <c r="K27" s="51"/>
      <c r="L27" s="2">
        <v>0.4</v>
      </c>
    </row>
    <row r="28" spans="1:12">
      <c r="A28" s="59" t="s">
        <v>94</v>
      </c>
      <c r="B28" s="59"/>
      <c r="C28" s="59"/>
      <c r="D28" s="59"/>
      <c r="E28" s="59"/>
      <c r="F28" s="3">
        <v>1.2</v>
      </c>
      <c r="G28" s="51" t="s">
        <v>88</v>
      </c>
      <c r="H28" s="51"/>
      <c r="I28" s="51"/>
      <c r="J28" s="51"/>
      <c r="K28" s="51"/>
      <c r="L28" s="2">
        <v>0.4</v>
      </c>
    </row>
    <row r="29" spans="1:12">
      <c r="A29" s="59"/>
      <c r="B29" s="59"/>
      <c r="C29" s="59"/>
      <c r="D29" s="59"/>
      <c r="E29" s="59"/>
      <c r="F29" s="3"/>
      <c r="G29" s="51" t="s">
        <v>75</v>
      </c>
      <c r="H29" s="51"/>
      <c r="I29" s="51"/>
      <c r="J29" s="51"/>
      <c r="K29" s="51"/>
      <c r="L29" s="2">
        <v>0.4</v>
      </c>
    </row>
    <row r="30" spans="1:12">
      <c r="A30" s="51"/>
      <c r="B30" s="51"/>
      <c r="C30" s="51"/>
      <c r="D30" s="51"/>
      <c r="E30" s="51"/>
      <c r="F30" s="2"/>
      <c r="G30" s="59" t="s">
        <v>97</v>
      </c>
      <c r="H30" s="59"/>
      <c r="I30" s="59"/>
      <c r="J30" s="59"/>
      <c r="K30" s="59"/>
      <c r="L30" s="3">
        <v>0.25</v>
      </c>
    </row>
    <row r="31" spans="1:12">
      <c r="A31" s="51"/>
      <c r="B31" s="51"/>
      <c r="C31" s="51"/>
      <c r="D31" s="51"/>
      <c r="E31" s="51"/>
      <c r="F31" s="2"/>
      <c r="G31" s="51" t="s">
        <v>112</v>
      </c>
      <c r="H31" s="51"/>
      <c r="I31" s="51"/>
      <c r="J31" s="51"/>
      <c r="K31" s="51"/>
      <c r="L31" s="2">
        <v>0.4</v>
      </c>
    </row>
    <row r="32" spans="1:12">
      <c r="A32" s="51"/>
      <c r="B32" s="51"/>
      <c r="C32" s="51"/>
      <c r="D32" s="51"/>
      <c r="E32" s="51"/>
      <c r="F32" s="2"/>
      <c r="G32" s="51" t="s">
        <v>77</v>
      </c>
      <c r="H32" s="51"/>
      <c r="I32" s="51"/>
      <c r="J32" s="51"/>
      <c r="K32" s="51"/>
      <c r="L32" s="3">
        <v>0.4</v>
      </c>
    </row>
    <row r="33" spans="1:12" ht="15" customHeight="1">
      <c r="A33" s="52"/>
      <c r="B33" s="49"/>
      <c r="C33" s="49"/>
      <c r="D33" s="49"/>
      <c r="E33" s="50"/>
      <c r="F33" s="2"/>
      <c r="G33" s="51" t="s">
        <v>79</v>
      </c>
      <c r="H33" s="51"/>
      <c r="I33" s="51"/>
      <c r="J33" s="51"/>
      <c r="K33" s="51"/>
      <c r="L33" s="2">
        <v>0.4</v>
      </c>
    </row>
    <row r="34" spans="1:12">
      <c r="A34" s="51"/>
      <c r="B34" s="51"/>
      <c r="C34" s="51"/>
      <c r="D34" s="51"/>
      <c r="E34" s="51"/>
      <c r="F34" s="2"/>
      <c r="G34" s="51" t="s">
        <v>80</v>
      </c>
      <c r="H34" s="51"/>
      <c r="I34" s="51"/>
      <c r="J34" s="51"/>
      <c r="K34" s="51"/>
      <c r="L34" s="2">
        <v>1.55</v>
      </c>
    </row>
    <row r="35" spans="1:12">
      <c r="A35" s="54"/>
      <c r="B35" s="55"/>
      <c r="C35" s="55"/>
      <c r="D35" s="55"/>
      <c r="E35" s="56"/>
      <c r="F35" s="2"/>
      <c r="G35" s="51" t="s">
        <v>81</v>
      </c>
      <c r="H35" s="51"/>
      <c r="I35" s="51"/>
      <c r="J35" s="51"/>
      <c r="K35" s="51"/>
      <c r="L35" s="2">
        <v>0.4</v>
      </c>
    </row>
    <row r="36" spans="1:12">
      <c r="A36" s="54"/>
      <c r="B36" s="55"/>
      <c r="C36" s="55"/>
      <c r="D36" s="55"/>
      <c r="E36" s="56"/>
      <c r="F36" s="2"/>
      <c r="G36" s="51" t="s">
        <v>82</v>
      </c>
      <c r="H36" s="51"/>
      <c r="I36" s="51"/>
      <c r="J36" s="51"/>
      <c r="K36" s="51"/>
      <c r="L36" s="2">
        <v>0.4</v>
      </c>
    </row>
    <row r="37" spans="1:12">
      <c r="A37" s="54"/>
      <c r="B37" s="55"/>
      <c r="C37" s="55"/>
      <c r="D37" s="55"/>
      <c r="E37" s="56"/>
      <c r="F37" s="2"/>
      <c r="G37" s="51" t="s">
        <v>83</v>
      </c>
      <c r="H37" s="51"/>
      <c r="I37" s="51"/>
      <c r="J37" s="51"/>
      <c r="K37" s="51"/>
      <c r="L37" s="2">
        <v>0.4</v>
      </c>
    </row>
    <row r="38" spans="1:12">
      <c r="A38" s="54"/>
      <c r="B38" s="55"/>
      <c r="C38" s="55"/>
      <c r="D38" s="55"/>
      <c r="E38" s="56"/>
      <c r="F38" s="2"/>
      <c r="G38" s="51" t="s">
        <v>84</v>
      </c>
      <c r="H38" s="51"/>
      <c r="I38" s="51"/>
      <c r="J38" s="51"/>
      <c r="K38" s="51"/>
      <c r="L38" s="2">
        <v>0.4</v>
      </c>
    </row>
    <row r="39" spans="1:12">
      <c r="A39" s="54"/>
      <c r="B39" s="55"/>
      <c r="C39" s="55"/>
      <c r="D39" s="55"/>
      <c r="E39" s="56"/>
      <c r="F39" s="2"/>
      <c r="G39" s="51" t="s">
        <v>85</v>
      </c>
      <c r="H39" s="51"/>
      <c r="I39" s="51"/>
      <c r="J39" s="51"/>
      <c r="K39" s="51"/>
      <c r="L39" s="2">
        <v>0.4</v>
      </c>
    </row>
    <row r="40" spans="1:12">
      <c r="A40" s="54"/>
      <c r="B40" s="55"/>
      <c r="C40" s="55"/>
      <c r="D40" s="55"/>
      <c r="E40" s="56"/>
      <c r="F40" s="2"/>
      <c r="G40" s="52" t="s">
        <v>86</v>
      </c>
      <c r="H40" s="49"/>
      <c r="I40" s="49"/>
      <c r="J40" s="49"/>
      <c r="K40" s="50"/>
      <c r="L40" s="2">
        <v>0.4</v>
      </c>
    </row>
    <row r="41" spans="1:12">
      <c r="A41" s="54"/>
      <c r="B41" s="55"/>
      <c r="C41" s="55"/>
      <c r="D41" s="55"/>
      <c r="E41" s="56"/>
      <c r="F41" s="2"/>
      <c r="G41" s="51" t="s">
        <v>114</v>
      </c>
      <c r="H41" s="51"/>
      <c r="I41" s="51"/>
      <c r="J41" s="51"/>
      <c r="K41" s="51"/>
      <c r="L41" s="2">
        <v>0.19900000000000001</v>
      </c>
    </row>
    <row r="42" spans="1:12">
      <c r="A42" s="54"/>
      <c r="B42" s="55"/>
      <c r="C42" s="55"/>
      <c r="D42" s="55"/>
      <c r="E42" s="56"/>
      <c r="F42" s="2"/>
      <c r="G42" s="54"/>
      <c r="H42" s="55"/>
      <c r="I42" s="55"/>
      <c r="J42" s="55"/>
      <c r="K42" s="56"/>
      <c r="L42" s="2"/>
    </row>
    <row r="43" spans="1:12">
      <c r="A43" s="53" t="s">
        <v>6</v>
      </c>
      <c r="B43" s="53"/>
      <c r="C43" s="53"/>
      <c r="D43" s="53"/>
      <c r="E43" s="53"/>
      <c r="F43" s="2">
        <f>SUM(F19:F42)</f>
        <v>5.9</v>
      </c>
      <c r="G43" s="53" t="s">
        <v>6</v>
      </c>
      <c r="H43" s="53"/>
      <c r="I43" s="53"/>
      <c r="J43" s="53"/>
      <c r="K43" s="53"/>
      <c r="L43" s="2">
        <f>SUM(L19:L42)</f>
        <v>10.349000000000002</v>
      </c>
    </row>
    <row r="45" spans="1:12">
      <c r="A45" s="1" t="s">
        <v>100</v>
      </c>
      <c r="F45">
        <v>19000</v>
      </c>
    </row>
    <row r="46" spans="1:12">
      <c r="A46" s="1" t="s">
        <v>7</v>
      </c>
    </row>
    <row r="48" spans="1:12" ht="60">
      <c r="A48" s="53" t="s">
        <v>8</v>
      </c>
      <c r="B48" s="53"/>
      <c r="C48" s="53"/>
      <c r="D48" s="53"/>
      <c r="E48" s="53"/>
      <c r="F48" s="4" t="s">
        <v>9</v>
      </c>
      <c r="G48" s="4" t="s">
        <v>2</v>
      </c>
      <c r="H48" s="4" t="s">
        <v>10</v>
      </c>
      <c r="I48" s="4" t="s">
        <v>11</v>
      </c>
      <c r="J48" s="4" t="s">
        <v>12</v>
      </c>
      <c r="K48" s="4" t="s">
        <v>13</v>
      </c>
      <c r="L48" s="4" t="s">
        <v>14</v>
      </c>
    </row>
    <row r="49" spans="1:12" ht="15" customHeight="1">
      <c r="A49" s="59" t="s">
        <v>98</v>
      </c>
      <c r="B49" s="59"/>
      <c r="C49" s="59"/>
      <c r="D49" s="59"/>
      <c r="E49" s="59"/>
      <c r="F49" s="2">
        <v>12108.3</v>
      </c>
      <c r="G49" s="3">
        <v>0.4</v>
      </c>
      <c r="H49" s="2">
        <f>1974*G49</f>
        <v>789.6</v>
      </c>
      <c r="I49" s="2">
        <f>F45</f>
        <v>19000</v>
      </c>
      <c r="J49" s="5">
        <f>H49/I49</f>
        <v>4.1557894736842106E-2</v>
      </c>
      <c r="K49" s="5">
        <f>F49*12*1.302/H49</f>
        <v>239.58976595744679</v>
      </c>
      <c r="L49" s="5">
        <f>J49*K49</f>
        <v>9.95684627368421</v>
      </c>
    </row>
    <row r="50" spans="1:12" ht="15" customHeight="1">
      <c r="A50" s="59" t="s">
        <v>96</v>
      </c>
      <c r="B50" s="59"/>
      <c r="C50" s="59"/>
      <c r="D50" s="59"/>
      <c r="E50" s="59"/>
      <c r="F50" s="2">
        <v>12108.3</v>
      </c>
      <c r="G50" s="3">
        <v>0.4</v>
      </c>
      <c r="H50" s="2">
        <f>1974*G50</f>
        <v>789.6</v>
      </c>
      <c r="I50" s="2">
        <f>F45</f>
        <v>19000</v>
      </c>
      <c r="J50" s="5">
        <f t="shared" ref="J50:J58" si="0">H50/I50</f>
        <v>4.1557894736842106E-2</v>
      </c>
      <c r="K50" s="5">
        <f t="shared" ref="K50:K58" si="1">F50*12*1.302/H50</f>
        <v>239.58976595744679</v>
      </c>
      <c r="L50" s="5">
        <f t="shared" ref="L50:L58" si="2">J50*K50</f>
        <v>9.95684627368421</v>
      </c>
    </row>
    <row r="51" spans="1:12">
      <c r="A51" s="51" t="s">
        <v>73</v>
      </c>
      <c r="B51" s="51"/>
      <c r="C51" s="51"/>
      <c r="D51" s="51"/>
      <c r="E51" s="51"/>
      <c r="F51" s="2">
        <v>15809.22</v>
      </c>
      <c r="G51" s="2">
        <v>0.4</v>
      </c>
      <c r="H51" s="2">
        <f t="shared" ref="H51:H58" si="3">1974*G51</f>
        <v>789.6</v>
      </c>
      <c r="I51" s="2">
        <f>F45</f>
        <v>19000</v>
      </c>
      <c r="J51" s="5">
        <f t="shared" si="0"/>
        <v>4.1557894736842106E-2</v>
      </c>
      <c r="K51" s="5">
        <f t="shared" si="1"/>
        <v>312.82073617021274</v>
      </c>
      <c r="L51" s="5">
        <f t="shared" si="2"/>
        <v>13.000171225263157</v>
      </c>
    </row>
    <row r="52" spans="1:12" ht="26.25" customHeight="1">
      <c r="A52" s="52" t="s">
        <v>74</v>
      </c>
      <c r="B52" s="49"/>
      <c r="C52" s="49"/>
      <c r="D52" s="49"/>
      <c r="E52" s="50"/>
      <c r="F52" s="2">
        <v>12108.3</v>
      </c>
      <c r="G52" s="2">
        <v>0.4</v>
      </c>
      <c r="H52" s="2">
        <f t="shared" si="3"/>
        <v>789.6</v>
      </c>
      <c r="I52" s="2">
        <f>F45</f>
        <v>19000</v>
      </c>
      <c r="J52" s="5">
        <f t="shared" si="0"/>
        <v>4.1557894736842106E-2</v>
      </c>
      <c r="K52" s="5">
        <f t="shared" si="1"/>
        <v>239.58976595744679</v>
      </c>
      <c r="L52" s="5">
        <f t="shared" si="2"/>
        <v>9.95684627368421</v>
      </c>
    </row>
    <row r="53" spans="1:12" ht="15" customHeight="1">
      <c r="A53" s="59" t="s">
        <v>99</v>
      </c>
      <c r="B53" s="59"/>
      <c r="C53" s="59"/>
      <c r="D53" s="59"/>
      <c r="E53" s="59"/>
      <c r="F53" s="2">
        <v>15809.22</v>
      </c>
      <c r="G53" s="3">
        <v>0.4</v>
      </c>
      <c r="H53" s="2">
        <f t="shared" si="3"/>
        <v>789.6</v>
      </c>
      <c r="I53" s="2">
        <f>F45</f>
        <v>19000</v>
      </c>
      <c r="J53" s="5">
        <f t="shared" si="0"/>
        <v>4.1557894736842106E-2</v>
      </c>
      <c r="K53" s="5">
        <f t="shared" si="1"/>
        <v>312.82073617021274</v>
      </c>
      <c r="L53" s="5">
        <f t="shared" si="2"/>
        <v>13.000171225263157</v>
      </c>
    </row>
    <row r="54" spans="1:12" ht="15" customHeight="1">
      <c r="A54" s="59" t="s">
        <v>95</v>
      </c>
      <c r="B54" s="59"/>
      <c r="C54" s="59"/>
      <c r="D54" s="59"/>
      <c r="E54" s="59"/>
      <c r="F54" s="2">
        <v>9544</v>
      </c>
      <c r="G54" s="3">
        <v>0.4</v>
      </c>
      <c r="H54" s="2">
        <f t="shared" si="3"/>
        <v>789.6</v>
      </c>
      <c r="I54" s="2">
        <f>F45</f>
        <v>19000</v>
      </c>
      <c r="J54" s="5">
        <f t="shared" si="0"/>
        <v>4.1557894736842106E-2</v>
      </c>
      <c r="K54" s="5">
        <f t="shared" si="1"/>
        <v>188.84936170212765</v>
      </c>
      <c r="L54" s="5">
        <f t="shared" si="2"/>
        <v>7.8481818947368422</v>
      </c>
    </row>
    <row r="55" spans="1:12">
      <c r="A55" s="51" t="s">
        <v>76</v>
      </c>
      <c r="B55" s="51"/>
      <c r="C55" s="51"/>
      <c r="D55" s="51"/>
      <c r="E55" s="51"/>
      <c r="F55" s="2">
        <v>12108.3</v>
      </c>
      <c r="G55" s="2">
        <v>0.4</v>
      </c>
      <c r="H55" s="2">
        <f t="shared" si="3"/>
        <v>789.6</v>
      </c>
      <c r="I55" s="2">
        <f>F45</f>
        <v>19000</v>
      </c>
      <c r="J55" s="5">
        <f t="shared" si="0"/>
        <v>4.1557894736842106E-2</v>
      </c>
      <c r="K55" s="5">
        <f t="shared" si="1"/>
        <v>239.58976595744679</v>
      </c>
      <c r="L55" s="5">
        <f t="shared" si="2"/>
        <v>9.95684627368421</v>
      </c>
    </row>
    <row r="56" spans="1:12" ht="15" customHeight="1">
      <c r="A56" s="59" t="s">
        <v>89</v>
      </c>
      <c r="B56" s="59"/>
      <c r="C56" s="59"/>
      <c r="D56" s="59"/>
      <c r="E56" s="59"/>
      <c r="F56" s="2">
        <v>35790</v>
      </c>
      <c r="G56" s="2">
        <v>1.5</v>
      </c>
      <c r="H56" s="2">
        <f t="shared" si="3"/>
        <v>2961</v>
      </c>
      <c r="I56" s="2">
        <f>F45</f>
        <v>19000</v>
      </c>
      <c r="J56" s="5">
        <f t="shared" si="0"/>
        <v>0.15584210526315789</v>
      </c>
      <c r="K56" s="5">
        <f t="shared" si="1"/>
        <v>188.84936170212765</v>
      </c>
      <c r="L56" s="5">
        <f t="shared" si="2"/>
        <v>29.430682105263156</v>
      </c>
    </row>
    <row r="57" spans="1:12">
      <c r="A57" s="51" t="s">
        <v>78</v>
      </c>
      <c r="B57" s="51"/>
      <c r="C57" s="51"/>
      <c r="D57" s="51"/>
      <c r="E57" s="51"/>
      <c r="F57" s="2">
        <v>15809.22</v>
      </c>
      <c r="G57" s="2">
        <v>0.4</v>
      </c>
      <c r="H57" s="2">
        <f t="shared" si="3"/>
        <v>789.6</v>
      </c>
      <c r="I57" s="2">
        <f>F45</f>
        <v>19000</v>
      </c>
      <c r="J57" s="5">
        <f t="shared" si="0"/>
        <v>4.1557894736842106E-2</v>
      </c>
      <c r="K57" s="5">
        <f t="shared" si="1"/>
        <v>312.82073617021274</v>
      </c>
      <c r="L57" s="5">
        <f t="shared" si="2"/>
        <v>13.000171225263157</v>
      </c>
    </row>
    <row r="58" spans="1:12" ht="15" customHeight="1">
      <c r="A58" s="59" t="s">
        <v>94</v>
      </c>
      <c r="B58" s="59"/>
      <c r="C58" s="59"/>
      <c r="D58" s="59"/>
      <c r="E58" s="59"/>
      <c r="F58" s="2">
        <v>15809.22</v>
      </c>
      <c r="G58" s="3">
        <v>1.2</v>
      </c>
      <c r="H58" s="2">
        <f t="shared" si="3"/>
        <v>2368.7999999999997</v>
      </c>
      <c r="I58" s="2">
        <f>F45</f>
        <v>19000</v>
      </c>
      <c r="J58" s="5">
        <f t="shared" si="0"/>
        <v>0.1246736842105263</v>
      </c>
      <c r="K58" s="5">
        <f t="shared" si="1"/>
        <v>104.27357872340426</v>
      </c>
      <c r="L58" s="5">
        <f t="shared" si="2"/>
        <v>13.000171225263156</v>
      </c>
    </row>
    <row r="59" spans="1:12">
      <c r="A59" s="53" t="s">
        <v>15</v>
      </c>
      <c r="B59" s="53"/>
      <c r="C59" s="53"/>
      <c r="D59" s="53"/>
      <c r="E59" s="53"/>
      <c r="F59" s="2">
        <f>SUM(F49:F58)</f>
        <v>157004.07999999999</v>
      </c>
      <c r="G59" s="2">
        <f>SUM(G49:G58)</f>
        <v>5.9</v>
      </c>
      <c r="H59" s="2"/>
      <c r="I59" s="2"/>
      <c r="J59" s="5">
        <f>SUM(J49:J58)</f>
        <v>0.61297894736842107</v>
      </c>
      <c r="K59" s="2"/>
      <c r="L59" s="5">
        <f>SUM(L49:L58)</f>
        <v>129.10693399578946</v>
      </c>
    </row>
    <row r="60" spans="1:12">
      <c r="A60" s="7"/>
      <c r="B60" s="7"/>
      <c r="C60" s="7"/>
      <c r="D60" s="7"/>
      <c r="E60" s="7"/>
      <c r="F60" s="8"/>
      <c r="G60" s="8"/>
      <c r="H60" s="8"/>
      <c r="I60" s="8"/>
      <c r="J60" s="9"/>
      <c r="K60" s="8"/>
      <c r="L60" s="9"/>
    </row>
    <row r="61" spans="1:12">
      <c r="A61" s="13" t="s">
        <v>104</v>
      </c>
      <c r="B61" s="13"/>
      <c r="C61" s="13"/>
      <c r="D61" s="13"/>
      <c r="E61" s="13"/>
      <c r="F61" s="13"/>
      <c r="G61" s="13"/>
      <c r="H61" s="13">
        <v>0.61</v>
      </c>
      <c r="I61" s="13"/>
      <c r="J61" s="13"/>
      <c r="K61" s="13"/>
      <c r="L61" s="13"/>
    </row>
    <row r="62" spans="1:12">
      <c r="A62" s="65" t="s">
        <v>19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</row>
    <row r="64" spans="1:12">
      <c r="A64" s="54"/>
      <c r="B64" s="55"/>
      <c r="C64" s="55"/>
      <c r="D64" s="55"/>
      <c r="E64" s="56"/>
      <c r="F64" s="2" t="s">
        <v>17</v>
      </c>
      <c r="G64" s="2"/>
      <c r="H64" s="2"/>
      <c r="I64" s="6"/>
      <c r="J64" s="2"/>
      <c r="K64" s="2"/>
      <c r="L64" s="5"/>
    </row>
    <row r="65" spans="1:12">
      <c r="A65" s="62" t="s">
        <v>18</v>
      </c>
      <c r="B65" s="63"/>
      <c r="C65" s="63"/>
      <c r="D65" s="63"/>
      <c r="E65" s="63"/>
      <c r="F65" s="63"/>
      <c r="G65" s="63"/>
      <c r="H65" s="63"/>
      <c r="I65" s="63"/>
      <c r="J65" s="63"/>
      <c r="K65" s="64"/>
      <c r="L65" s="5">
        <f>SUM(L64:L64)</f>
        <v>0</v>
      </c>
    </row>
    <row r="66" spans="1:12" ht="24.75" customHeight="1"/>
    <row r="67" spans="1:12" ht="18" customHeight="1">
      <c r="A67" s="61" t="s">
        <v>20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>
      <c r="A68" s="66" t="s">
        <v>105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14">
        <f>(F45/1974)*247*8</f>
        <v>19019.250253292805</v>
      </c>
    </row>
    <row r="70" spans="1:12" ht="105">
      <c r="A70" s="53" t="s">
        <v>21</v>
      </c>
      <c r="B70" s="53"/>
      <c r="C70" s="53"/>
      <c r="D70" s="53"/>
      <c r="E70" s="53"/>
      <c r="F70" s="4" t="s">
        <v>16</v>
      </c>
      <c r="G70" s="4" t="s">
        <v>65</v>
      </c>
      <c r="H70" s="4" t="s">
        <v>23</v>
      </c>
      <c r="I70" s="4" t="s">
        <v>24</v>
      </c>
      <c r="J70" s="4" t="s">
        <v>25</v>
      </c>
      <c r="K70" s="4" t="s">
        <v>66</v>
      </c>
      <c r="L70" s="4" t="s">
        <v>14</v>
      </c>
    </row>
    <row r="71" spans="1:12">
      <c r="A71" s="54" t="s">
        <v>102</v>
      </c>
      <c r="B71" s="55"/>
      <c r="C71" s="55"/>
      <c r="D71" s="55"/>
      <c r="E71" s="56"/>
      <c r="F71" s="4" t="s">
        <v>103</v>
      </c>
      <c r="G71" s="4">
        <v>2655.67</v>
      </c>
      <c r="H71" s="15">
        <f>L68</f>
        <v>19019.250253292805</v>
      </c>
      <c r="I71" s="4">
        <f>H61</f>
        <v>0.61</v>
      </c>
      <c r="J71" s="11">
        <f t="shared" ref="J71:J74" si="4">G71/H71*I71</f>
        <v>8.5174687667803117E-2</v>
      </c>
      <c r="K71" s="4">
        <v>5.36</v>
      </c>
      <c r="L71" s="15">
        <f>J71*K71</f>
        <v>0.45653632589942472</v>
      </c>
    </row>
    <row r="72" spans="1:12">
      <c r="A72" s="51" t="s">
        <v>27</v>
      </c>
      <c r="B72" s="51"/>
      <c r="C72" s="51"/>
      <c r="D72" s="51"/>
      <c r="E72" s="51"/>
      <c r="F72" s="2" t="s">
        <v>30</v>
      </c>
      <c r="G72" s="2">
        <v>119</v>
      </c>
      <c r="H72" s="5">
        <f>H71</f>
        <v>19019.250253292805</v>
      </c>
      <c r="I72" s="5">
        <f>J59</f>
        <v>0.61297894736842107</v>
      </c>
      <c r="J72" s="11">
        <f t="shared" si="4"/>
        <v>3.8352981198201135E-3</v>
      </c>
      <c r="K72" s="2">
        <v>1448.65</v>
      </c>
      <c r="L72" s="5">
        <f t="shared" ref="L72:L74" si="5">K72*J72</f>
        <v>5.5560046212774079</v>
      </c>
    </row>
    <row r="73" spans="1:12">
      <c r="A73" s="51" t="s">
        <v>28</v>
      </c>
      <c r="B73" s="51"/>
      <c r="C73" s="51"/>
      <c r="D73" s="51"/>
      <c r="E73" s="51"/>
      <c r="F73" s="2" t="s">
        <v>31</v>
      </c>
      <c r="G73" s="2">
        <v>100</v>
      </c>
      <c r="H73" s="5">
        <f>H71</f>
        <v>19019.250253292805</v>
      </c>
      <c r="I73" s="5">
        <f>J59</f>
        <v>0.61297894736842107</v>
      </c>
      <c r="J73" s="11">
        <f t="shared" si="4"/>
        <v>3.2229395964874902E-3</v>
      </c>
      <c r="K73" s="2">
        <v>28.71</v>
      </c>
      <c r="L73" s="5">
        <f t="shared" si="5"/>
        <v>9.2530595815155853E-2</v>
      </c>
    </row>
    <row r="74" spans="1:12">
      <c r="A74" s="51" t="s">
        <v>29</v>
      </c>
      <c r="B74" s="51"/>
      <c r="C74" s="51"/>
      <c r="D74" s="51"/>
      <c r="E74" s="51"/>
      <c r="F74" s="2" t="s">
        <v>31</v>
      </c>
      <c r="G74" s="2">
        <v>100</v>
      </c>
      <c r="H74" s="5">
        <f>H71</f>
        <v>19019.250253292805</v>
      </c>
      <c r="I74" s="5">
        <f>J59</f>
        <v>0.61297894736842107</v>
      </c>
      <c r="J74" s="11">
        <f t="shared" si="4"/>
        <v>3.2229395964874902E-3</v>
      </c>
      <c r="K74" s="2">
        <v>40.76</v>
      </c>
      <c r="L74" s="5">
        <f t="shared" si="5"/>
        <v>0.1313670179528301</v>
      </c>
    </row>
    <row r="75" spans="1:12">
      <c r="A75" s="60" t="s">
        <v>32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31">
        <f>SUM(L71:L74)</f>
        <v>6.2364385609448183</v>
      </c>
    </row>
    <row r="77" spans="1:12">
      <c r="A77" s="61" t="s">
        <v>33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</row>
    <row r="79" spans="1:12" ht="75">
      <c r="A79" s="53" t="s">
        <v>38</v>
      </c>
      <c r="B79" s="53"/>
      <c r="C79" s="53"/>
      <c r="D79" s="53"/>
      <c r="E79" s="53"/>
      <c r="F79" s="4" t="s">
        <v>16</v>
      </c>
      <c r="G79" s="4" t="s">
        <v>22</v>
      </c>
      <c r="H79" s="4" t="s">
        <v>23</v>
      </c>
      <c r="I79" s="4" t="s">
        <v>24</v>
      </c>
      <c r="J79" s="4" t="s">
        <v>25</v>
      </c>
      <c r="K79" s="4" t="s">
        <v>67</v>
      </c>
      <c r="L79" s="4" t="s">
        <v>14</v>
      </c>
    </row>
    <row r="80" spans="1:12">
      <c r="A80" s="51" t="s">
        <v>34</v>
      </c>
      <c r="B80" s="51"/>
      <c r="C80" s="51"/>
      <c r="D80" s="51"/>
      <c r="E80" s="51"/>
      <c r="F80" s="2" t="s">
        <v>35</v>
      </c>
      <c r="G80" s="2">
        <v>0.6</v>
      </c>
      <c r="H80" s="5">
        <f>L68</f>
        <v>19019.250253292805</v>
      </c>
      <c r="I80" s="5">
        <f>J59</f>
        <v>0.61297894736842107</v>
      </c>
      <c r="J80" s="11">
        <f>G80/H80*I80</f>
        <v>1.933763757892494E-5</v>
      </c>
      <c r="K80" s="2">
        <v>11994.24</v>
      </c>
      <c r="L80" s="5">
        <f>J80*K80</f>
        <v>0.23194026615464466</v>
      </c>
    </row>
    <row r="81" spans="1:13">
      <c r="A81" s="51" t="s">
        <v>108</v>
      </c>
      <c r="B81" s="51"/>
      <c r="C81" s="51"/>
      <c r="D81" s="51"/>
      <c r="E81" s="51"/>
      <c r="F81" s="2" t="s">
        <v>35</v>
      </c>
      <c r="G81" s="2">
        <v>0.6</v>
      </c>
      <c r="H81" s="5">
        <f>L68</f>
        <v>19019.250253292805</v>
      </c>
      <c r="I81" s="5">
        <f>J59</f>
        <v>0.61297894736842107</v>
      </c>
      <c r="J81" s="11">
        <f t="shared" ref="J81:J84" si="6">G81/H81*I81</f>
        <v>1.933763757892494E-5</v>
      </c>
      <c r="K81" s="2">
        <v>7969.56</v>
      </c>
      <c r="L81" s="5">
        <f t="shared" ref="L81:L84" si="7">J81*K81</f>
        <v>0.15411246294349704</v>
      </c>
    </row>
    <row r="82" spans="1:13" ht="18" customHeight="1">
      <c r="A82" s="51" t="s">
        <v>106</v>
      </c>
      <c r="B82" s="51"/>
      <c r="C82" s="51"/>
      <c r="D82" s="51"/>
      <c r="E82" s="51"/>
      <c r="F82" s="2" t="s">
        <v>35</v>
      </c>
      <c r="G82" s="2">
        <v>0.6</v>
      </c>
      <c r="H82" s="5">
        <f>L68</f>
        <v>19019.250253292805</v>
      </c>
      <c r="I82" s="5">
        <f>J59</f>
        <v>0.61297894736842107</v>
      </c>
      <c r="J82" s="11">
        <f t="shared" si="6"/>
        <v>1.933763757892494E-5</v>
      </c>
      <c r="K82" s="2">
        <v>25200</v>
      </c>
      <c r="L82" s="5">
        <f t="shared" si="7"/>
        <v>0.48730846698890845</v>
      </c>
    </row>
    <row r="83" spans="1:13" ht="29.25" customHeight="1">
      <c r="A83" s="59" t="s">
        <v>107</v>
      </c>
      <c r="B83" s="59"/>
      <c r="C83" s="59"/>
      <c r="D83" s="59"/>
      <c r="E83" s="59"/>
      <c r="F83" s="2" t="s">
        <v>35</v>
      </c>
      <c r="G83" s="2">
        <v>0.6</v>
      </c>
      <c r="H83" s="5">
        <f>L68</f>
        <v>19019.250253292805</v>
      </c>
      <c r="I83" s="5">
        <f>J59</f>
        <v>0.61297894736842107</v>
      </c>
      <c r="J83" s="11">
        <f t="shared" si="6"/>
        <v>1.933763757892494E-5</v>
      </c>
      <c r="K83" s="2">
        <v>56832</v>
      </c>
      <c r="L83" s="5">
        <f t="shared" si="7"/>
        <v>1.0989966188854621</v>
      </c>
    </row>
    <row r="84" spans="1:13" ht="29.25" customHeight="1">
      <c r="A84" s="54" t="s">
        <v>109</v>
      </c>
      <c r="B84" s="55"/>
      <c r="C84" s="55"/>
      <c r="D84" s="55"/>
      <c r="E84" s="56"/>
      <c r="F84" s="16" t="s">
        <v>35</v>
      </c>
      <c r="G84" s="2">
        <v>0.6</v>
      </c>
      <c r="H84" s="5">
        <f>L68</f>
        <v>19019.250253292805</v>
      </c>
      <c r="I84" s="5">
        <f>J59</f>
        <v>0.61297894736842107</v>
      </c>
      <c r="J84" s="11">
        <f t="shared" si="6"/>
        <v>1.933763757892494E-5</v>
      </c>
      <c r="K84" s="2">
        <v>34800</v>
      </c>
      <c r="L84" s="5">
        <f t="shared" si="7"/>
        <v>0.67294978774658787</v>
      </c>
    </row>
    <row r="85" spans="1:13">
      <c r="A85" s="62" t="s">
        <v>36</v>
      </c>
      <c r="B85" s="63"/>
      <c r="C85" s="63"/>
      <c r="D85" s="63"/>
      <c r="E85" s="63"/>
      <c r="F85" s="63"/>
      <c r="G85" s="63"/>
      <c r="H85" s="63"/>
      <c r="I85" s="63"/>
      <c r="J85" s="63"/>
      <c r="K85" s="64"/>
      <c r="L85" s="5">
        <f>SUM(L80:L84)</f>
        <v>2.6453076027191003</v>
      </c>
    </row>
    <row r="87" spans="1:13">
      <c r="A87" s="61" t="s">
        <v>37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9" spans="1:13" ht="60">
      <c r="A89" s="53" t="s">
        <v>38</v>
      </c>
      <c r="B89" s="53"/>
      <c r="C89" s="53"/>
      <c r="D89" s="53"/>
      <c r="E89" s="53"/>
      <c r="F89" s="4" t="s">
        <v>16</v>
      </c>
      <c r="G89" s="4" t="s">
        <v>22</v>
      </c>
      <c r="H89" s="4" t="s">
        <v>23</v>
      </c>
      <c r="I89" s="4" t="s">
        <v>24</v>
      </c>
      <c r="J89" s="4" t="s">
        <v>25</v>
      </c>
      <c r="K89" s="4" t="s">
        <v>26</v>
      </c>
      <c r="L89" s="4" t="s">
        <v>14</v>
      </c>
    </row>
    <row r="90" spans="1:13" ht="30" customHeight="1">
      <c r="A90" s="54"/>
      <c r="B90" s="55"/>
      <c r="C90" s="55"/>
      <c r="D90" s="55"/>
      <c r="E90" s="56"/>
      <c r="F90" s="16"/>
      <c r="G90" s="17"/>
      <c r="H90" s="5"/>
      <c r="I90" s="18"/>
      <c r="J90" s="11"/>
      <c r="K90" s="17"/>
      <c r="L90" s="5"/>
    </row>
    <row r="91" spans="1:13">
      <c r="A91" s="60" t="s">
        <v>39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2"/>
    </row>
    <row r="93" spans="1:13" ht="120">
      <c r="A93" s="53" t="s">
        <v>40</v>
      </c>
      <c r="B93" s="53"/>
      <c r="C93" s="53"/>
      <c r="D93" s="53"/>
      <c r="E93" s="53"/>
      <c r="F93" s="4" t="s">
        <v>16</v>
      </c>
      <c r="G93" s="4" t="s">
        <v>22</v>
      </c>
      <c r="H93" s="4" t="s">
        <v>23</v>
      </c>
      <c r="I93" s="4" t="s">
        <v>24</v>
      </c>
      <c r="J93" s="4" t="s">
        <v>25</v>
      </c>
      <c r="K93" s="4" t="s">
        <v>69</v>
      </c>
      <c r="L93" s="4" t="s">
        <v>41</v>
      </c>
      <c r="M93" s="4" t="s">
        <v>14</v>
      </c>
    </row>
    <row r="94" spans="1:13" ht="30">
      <c r="A94" s="53" t="s">
        <v>42</v>
      </c>
      <c r="B94" s="53"/>
      <c r="C94" s="53"/>
      <c r="D94" s="53"/>
      <c r="E94" s="53"/>
      <c r="F94" s="10" t="s">
        <v>43</v>
      </c>
      <c r="G94" s="2">
        <v>0.35</v>
      </c>
      <c r="H94" s="14">
        <f>L68</f>
        <v>19019.250253292805</v>
      </c>
      <c r="I94" s="5">
        <f>J59</f>
        <v>0.61297894736842107</v>
      </c>
      <c r="J94" s="11">
        <f>G94/H94*I94</f>
        <v>1.1280288587706214E-5</v>
      </c>
      <c r="K94" s="2">
        <v>3134.92</v>
      </c>
      <c r="L94" s="2">
        <v>12</v>
      </c>
      <c r="M94" s="5">
        <f>J94*K94*L94</f>
        <v>0.42435362759246353</v>
      </c>
    </row>
    <row r="95" spans="1:13">
      <c r="A95" s="60" t="s">
        <v>44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5">
        <f>SUM(M94)</f>
        <v>0.42435362759246353</v>
      </c>
    </row>
    <row r="97" spans="1:12">
      <c r="A97" s="61" t="s">
        <v>68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</row>
    <row r="98" spans="1:12" ht="30.75" customHeight="1"/>
    <row r="99" spans="1:12" ht="75">
      <c r="A99" s="53" t="s">
        <v>8</v>
      </c>
      <c r="B99" s="53"/>
      <c r="C99" s="53"/>
      <c r="D99" s="53"/>
      <c r="E99" s="53"/>
      <c r="F99" s="4" t="s">
        <v>9</v>
      </c>
      <c r="G99" s="2" t="s">
        <v>2</v>
      </c>
      <c r="H99" s="4" t="s">
        <v>23</v>
      </c>
      <c r="I99" s="4" t="s">
        <v>24</v>
      </c>
      <c r="J99" s="4" t="s">
        <v>25</v>
      </c>
      <c r="K99" s="10" t="s">
        <v>45</v>
      </c>
      <c r="L99" s="4" t="s">
        <v>14</v>
      </c>
    </row>
    <row r="100" spans="1:12">
      <c r="A100" s="51" t="s">
        <v>4</v>
      </c>
      <c r="B100" s="51"/>
      <c r="C100" s="51"/>
      <c r="D100" s="51"/>
      <c r="E100" s="51"/>
      <c r="F100" s="12">
        <v>34119.68</v>
      </c>
      <c r="G100" s="2">
        <v>0.5</v>
      </c>
      <c r="H100" s="19">
        <f>L68</f>
        <v>19019.250253292805</v>
      </c>
      <c r="I100" s="5">
        <f>J59</f>
        <v>0.61297894736842107</v>
      </c>
      <c r="J100" s="11">
        <f>G100/H100*I100</f>
        <v>1.6114697982437451E-5</v>
      </c>
      <c r="K100" s="5">
        <f>F100*G100*12*1.302</f>
        <v>266542.94016000006</v>
      </c>
      <c r="L100" s="5">
        <f>J100*K100</f>
        <v>4.2952589800292991</v>
      </c>
    </row>
    <row r="101" spans="1:12" ht="20.25" customHeight="1">
      <c r="A101" s="51" t="s">
        <v>110</v>
      </c>
      <c r="B101" s="51"/>
      <c r="C101" s="51"/>
      <c r="D101" s="51"/>
      <c r="E101" s="51"/>
      <c r="F101" s="12">
        <v>19213.38</v>
      </c>
      <c r="G101" s="2">
        <v>0.5</v>
      </c>
      <c r="H101" s="19">
        <f>L68</f>
        <v>19019.250253292805</v>
      </c>
      <c r="I101" s="5">
        <f>J59</f>
        <v>0.61297894736842107</v>
      </c>
      <c r="J101" s="11">
        <f t="shared" ref="J101:J122" si="8">G101/H101*I101</f>
        <v>1.6114697982437451E-5</v>
      </c>
      <c r="K101" s="5">
        <f t="shared" ref="K101:K122" si="9">F101*G101*12*1.302</f>
        <v>150094.92456000001</v>
      </c>
      <c r="L101" s="5">
        <f t="shared" ref="L101:L122" si="10">J101*K101</f>
        <v>2.4187343779811337</v>
      </c>
    </row>
    <row r="102" spans="1:12" ht="30.75" customHeight="1">
      <c r="A102" s="52" t="s">
        <v>111</v>
      </c>
      <c r="B102" s="49"/>
      <c r="C102" s="49"/>
      <c r="D102" s="49"/>
      <c r="E102" s="50"/>
      <c r="F102" s="12">
        <v>15809.22</v>
      </c>
      <c r="G102" s="2">
        <v>0.5</v>
      </c>
      <c r="H102" s="19">
        <f>L68</f>
        <v>19019.250253292805</v>
      </c>
      <c r="I102" s="5">
        <f>J59</f>
        <v>0.61297894736842107</v>
      </c>
      <c r="J102" s="11">
        <f t="shared" si="8"/>
        <v>1.6114697982437451E-5</v>
      </c>
      <c r="K102" s="5">
        <f t="shared" si="9"/>
        <v>123501.62663999999</v>
      </c>
      <c r="L102" s="5">
        <f t="shared" si="10"/>
        <v>1.9901914136433512</v>
      </c>
    </row>
    <row r="103" spans="1:12" ht="15" customHeight="1">
      <c r="A103" s="59" t="s">
        <v>90</v>
      </c>
      <c r="B103" s="59"/>
      <c r="C103" s="59"/>
      <c r="D103" s="59"/>
      <c r="E103" s="59"/>
      <c r="F103" s="12">
        <v>9544</v>
      </c>
      <c r="G103" s="2">
        <v>0.4</v>
      </c>
      <c r="H103" s="19">
        <f>L68</f>
        <v>19019.250253292805</v>
      </c>
      <c r="I103" s="5">
        <f>J59</f>
        <v>0.61297894736842107</v>
      </c>
      <c r="J103" s="11">
        <f t="shared" si="8"/>
        <v>1.2891758385949962E-5</v>
      </c>
      <c r="K103" s="5">
        <f t="shared" si="9"/>
        <v>59646.182400000005</v>
      </c>
      <c r="L103" s="5">
        <f t="shared" si="10"/>
        <v>0.76894417214510113</v>
      </c>
    </row>
    <row r="104" spans="1:12" ht="18.75" customHeight="1">
      <c r="A104" s="59" t="s">
        <v>91</v>
      </c>
      <c r="B104" s="59"/>
      <c r="C104" s="59"/>
      <c r="D104" s="59"/>
      <c r="E104" s="59"/>
      <c r="F104" s="12">
        <v>9544</v>
      </c>
      <c r="G104" s="2">
        <v>0.4</v>
      </c>
      <c r="H104" s="19">
        <f>L68</f>
        <v>19019.250253292805</v>
      </c>
      <c r="I104" s="5">
        <f>J59</f>
        <v>0.61297894736842107</v>
      </c>
      <c r="J104" s="11">
        <f t="shared" si="8"/>
        <v>1.2891758385949962E-5</v>
      </c>
      <c r="K104" s="5">
        <f t="shared" si="9"/>
        <v>59646.182400000005</v>
      </c>
      <c r="L104" s="5">
        <f t="shared" si="10"/>
        <v>0.76894417214510113</v>
      </c>
    </row>
    <row r="105" spans="1:12" ht="14.25" customHeight="1">
      <c r="A105" s="59" t="s">
        <v>5</v>
      </c>
      <c r="B105" s="59"/>
      <c r="C105" s="59"/>
      <c r="D105" s="59"/>
      <c r="E105" s="59"/>
      <c r="F105" s="12">
        <v>9544</v>
      </c>
      <c r="G105" s="2">
        <v>0.15</v>
      </c>
      <c r="H105" s="19">
        <f>L68</f>
        <v>19019.250253292805</v>
      </c>
      <c r="I105" s="5">
        <f>J59</f>
        <v>0.61297894736842107</v>
      </c>
      <c r="J105" s="11">
        <f t="shared" si="8"/>
        <v>4.8344093947312349E-6</v>
      </c>
      <c r="K105" s="5">
        <f t="shared" si="9"/>
        <v>22367.318399999996</v>
      </c>
      <c r="L105" s="5">
        <f t="shared" si="10"/>
        <v>0.10813277420790479</v>
      </c>
    </row>
    <row r="106" spans="1:12">
      <c r="A106" s="59" t="s">
        <v>92</v>
      </c>
      <c r="B106" s="59"/>
      <c r="C106" s="59"/>
      <c r="D106" s="59"/>
      <c r="E106" s="59"/>
      <c r="F106" s="2">
        <v>9544</v>
      </c>
      <c r="G106" s="2">
        <v>0.3</v>
      </c>
      <c r="H106" s="19">
        <f>L68</f>
        <v>19019.250253292805</v>
      </c>
      <c r="I106" s="5">
        <f>J59</f>
        <v>0.61297894736842107</v>
      </c>
      <c r="J106" s="11">
        <f t="shared" si="8"/>
        <v>9.6688187894624698E-6</v>
      </c>
      <c r="K106" s="5">
        <f t="shared" si="9"/>
        <v>44734.636799999993</v>
      </c>
      <c r="L106" s="5">
        <f t="shared" si="10"/>
        <v>0.43253109683161917</v>
      </c>
    </row>
    <row r="107" spans="1:12" ht="15" customHeight="1">
      <c r="A107" s="59" t="s">
        <v>93</v>
      </c>
      <c r="B107" s="59"/>
      <c r="C107" s="59"/>
      <c r="D107" s="59"/>
      <c r="E107" s="59"/>
      <c r="F107" s="12">
        <v>9544</v>
      </c>
      <c r="G107" s="2">
        <v>0.8</v>
      </c>
      <c r="H107" s="19">
        <f>L68</f>
        <v>19019.250253292805</v>
      </c>
      <c r="I107" s="5">
        <f>J59</f>
        <v>0.61297894736842107</v>
      </c>
      <c r="J107" s="11">
        <f t="shared" si="8"/>
        <v>2.5783516771899924E-5</v>
      </c>
      <c r="K107" s="5">
        <f t="shared" si="9"/>
        <v>119292.36480000001</v>
      </c>
      <c r="L107" s="5">
        <f t="shared" si="10"/>
        <v>3.0757766885804045</v>
      </c>
    </row>
    <row r="108" spans="1:12">
      <c r="A108" s="51" t="s">
        <v>87</v>
      </c>
      <c r="B108" s="51"/>
      <c r="C108" s="51"/>
      <c r="D108" s="51"/>
      <c r="E108" s="51"/>
      <c r="F108" s="12">
        <v>9544</v>
      </c>
      <c r="G108" s="2">
        <v>0.4</v>
      </c>
      <c r="H108" s="19">
        <f>L68</f>
        <v>19019.250253292805</v>
      </c>
      <c r="I108" s="5">
        <f>J59</f>
        <v>0.61297894736842107</v>
      </c>
      <c r="J108" s="11">
        <f t="shared" si="8"/>
        <v>1.2891758385949962E-5</v>
      </c>
      <c r="K108" s="5">
        <f t="shared" si="9"/>
        <v>59646.182400000005</v>
      </c>
      <c r="L108" s="5">
        <f t="shared" si="10"/>
        <v>0.76894417214510113</v>
      </c>
    </row>
    <row r="109" spans="1:12" ht="15.75" customHeight="1">
      <c r="A109" s="51" t="s">
        <v>88</v>
      </c>
      <c r="B109" s="51"/>
      <c r="C109" s="51"/>
      <c r="D109" s="51"/>
      <c r="E109" s="51"/>
      <c r="F109" s="12">
        <v>9544</v>
      </c>
      <c r="G109" s="2">
        <v>0.4</v>
      </c>
      <c r="H109" s="19">
        <f>L68</f>
        <v>19019.250253292805</v>
      </c>
      <c r="I109" s="5">
        <f>J59</f>
        <v>0.61297894736842107</v>
      </c>
      <c r="J109" s="11">
        <f t="shared" si="8"/>
        <v>1.2891758385949962E-5</v>
      </c>
      <c r="K109" s="5">
        <f t="shared" si="9"/>
        <v>59646.182400000005</v>
      </c>
      <c r="L109" s="5">
        <f t="shared" si="10"/>
        <v>0.76894417214510113</v>
      </c>
    </row>
    <row r="110" spans="1:12" ht="13.5" customHeight="1">
      <c r="A110" s="51" t="s">
        <v>75</v>
      </c>
      <c r="B110" s="51"/>
      <c r="C110" s="51"/>
      <c r="D110" s="51"/>
      <c r="E110" s="51"/>
      <c r="F110" s="12">
        <v>12108.3</v>
      </c>
      <c r="G110" s="2">
        <v>0.4</v>
      </c>
      <c r="H110" s="19">
        <f>L68</f>
        <v>19019.250253292805</v>
      </c>
      <c r="I110" s="5">
        <f>J59</f>
        <v>0.61297894736842107</v>
      </c>
      <c r="J110" s="11">
        <f t="shared" si="8"/>
        <v>1.2891758385949962E-5</v>
      </c>
      <c r="K110" s="5">
        <f t="shared" si="9"/>
        <v>75672.03168</v>
      </c>
      <c r="L110" s="5">
        <f t="shared" si="10"/>
        <v>0.97554554899251122</v>
      </c>
    </row>
    <row r="111" spans="1:12" ht="17.25" customHeight="1">
      <c r="A111" s="59" t="s">
        <v>97</v>
      </c>
      <c r="B111" s="59"/>
      <c r="C111" s="59"/>
      <c r="D111" s="59"/>
      <c r="E111" s="59"/>
      <c r="F111" s="12">
        <v>15809.22</v>
      </c>
      <c r="G111" s="2">
        <v>0.25</v>
      </c>
      <c r="H111" s="19">
        <f>L68</f>
        <v>19019.250253292805</v>
      </c>
      <c r="I111" s="5">
        <f>J59</f>
        <v>0.61297894736842107</v>
      </c>
      <c r="J111" s="11">
        <f t="shared" si="8"/>
        <v>8.0573489912187254E-6</v>
      </c>
      <c r="K111" s="5">
        <f t="shared" si="9"/>
        <v>61750.813319999994</v>
      </c>
      <c r="L111" s="5">
        <f t="shared" si="10"/>
        <v>0.49754785341083779</v>
      </c>
    </row>
    <row r="112" spans="1:12" ht="14.25" customHeight="1">
      <c r="A112" s="51" t="s">
        <v>112</v>
      </c>
      <c r="B112" s="51"/>
      <c r="C112" s="51"/>
      <c r="D112" s="51"/>
      <c r="E112" s="51"/>
      <c r="F112" s="12">
        <v>15809.22</v>
      </c>
      <c r="G112" s="2">
        <v>0.4</v>
      </c>
      <c r="H112" s="19">
        <f>L68</f>
        <v>19019.250253292805</v>
      </c>
      <c r="I112" s="5">
        <f>J59</f>
        <v>0.61297894736842107</v>
      </c>
      <c r="J112" s="11">
        <f t="shared" si="8"/>
        <v>1.2891758385949962E-5</v>
      </c>
      <c r="K112" s="5">
        <f t="shared" si="9"/>
        <v>98801.301311999996</v>
      </c>
      <c r="L112" s="5">
        <f t="shared" si="10"/>
        <v>1.2737225047317449</v>
      </c>
    </row>
    <row r="113" spans="1:12" ht="17.25" customHeight="1">
      <c r="A113" s="51" t="s">
        <v>77</v>
      </c>
      <c r="B113" s="51"/>
      <c r="C113" s="51"/>
      <c r="D113" s="51"/>
      <c r="E113" s="51"/>
      <c r="F113" s="12">
        <v>9544</v>
      </c>
      <c r="G113" s="2">
        <v>0.4</v>
      </c>
      <c r="H113" s="19">
        <f>L68</f>
        <v>19019.250253292805</v>
      </c>
      <c r="I113" s="5">
        <f>J59</f>
        <v>0.61297894736842107</v>
      </c>
      <c r="J113" s="11">
        <f t="shared" si="8"/>
        <v>1.2891758385949962E-5</v>
      </c>
      <c r="K113" s="5">
        <f t="shared" si="9"/>
        <v>59646.182400000005</v>
      </c>
      <c r="L113" s="5">
        <f t="shared" si="10"/>
        <v>0.76894417214510113</v>
      </c>
    </row>
    <row r="114" spans="1:12" ht="15" customHeight="1">
      <c r="A114" s="51" t="s">
        <v>79</v>
      </c>
      <c r="B114" s="51"/>
      <c r="C114" s="51"/>
      <c r="D114" s="51"/>
      <c r="E114" s="51"/>
      <c r="F114" s="12">
        <v>9544</v>
      </c>
      <c r="G114" s="2">
        <v>0.4</v>
      </c>
      <c r="H114" s="19">
        <f>L68</f>
        <v>19019.250253292805</v>
      </c>
      <c r="I114" s="5">
        <f>J59</f>
        <v>0.61297894736842107</v>
      </c>
      <c r="J114" s="11">
        <f t="shared" si="8"/>
        <v>1.2891758385949962E-5</v>
      </c>
      <c r="K114" s="5">
        <f t="shared" si="9"/>
        <v>59646.182400000005</v>
      </c>
      <c r="L114" s="5">
        <f t="shared" si="10"/>
        <v>0.76894417214510113</v>
      </c>
    </row>
    <row r="115" spans="1:12">
      <c r="A115" s="51" t="s">
        <v>80</v>
      </c>
      <c r="B115" s="51"/>
      <c r="C115" s="51"/>
      <c r="D115" s="51"/>
      <c r="E115" s="51"/>
      <c r="F115" s="12">
        <v>9544</v>
      </c>
      <c r="G115" s="2">
        <v>1.55</v>
      </c>
      <c r="H115" s="19">
        <f>L68</f>
        <v>19019.250253292805</v>
      </c>
      <c r="I115" s="5">
        <f>J59</f>
        <v>0.61297894736842107</v>
      </c>
      <c r="J115" s="11">
        <f t="shared" si="8"/>
        <v>4.9955563745556095E-5</v>
      </c>
      <c r="K115" s="5">
        <f t="shared" si="9"/>
        <v>231128.95680000004</v>
      </c>
      <c r="L115" s="5">
        <f t="shared" si="10"/>
        <v>11.546177334866282</v>
      </c>
    </row>
    <row r="116" spans="1:12">
      <c r="A116" s="51" t="s">
        <v>81</v>
      </c>
      <c r="B116" s="51"/>
      <c r="C116" s="51"/>
      <c r="D116" s="51"/>
      <c r="E116" s="51"/>
      <c r="F116" s="12">
        <v>11262.17</v>
      </c>
      <c r="G116" s="2">
        <v>0.4</v>
      </c>
      <c r="H116" s="19">
        <f>L68</f>
        <v>19019.250253292805</v>
      </c>
      <c r="I116" s="5">
        <f>J59</f>
        <v>0.61297894736842107</v>
      </c>
      <c r="J116" s="11">
        <f t="shared" si="8"/>
        <v>1.2891758385949962E-5</v>
      </c>
      <c r="K116" s="5">
        <f t="shared" si="9"/>
        <v>70384.057632000011</v>
      </c>
      <c r="L116" s="5">
        <f t="shared" si="10"/>
        <v>0.90737426521452158</v>
      </c>
    </row>
    <row r="117" spans="1:12">
      <c r="A117" s="51" t="s">
        <v>82</v>
      </c>
      <c r="B117" s="51"/>
      <c r="C117" s="51"/>
      <c r="D117" s="51"/>
      <c r="E117" s="51"/>
      <c r="F117" s="12">
        <v>9544</v>
      </c>
      <c r="G117" s="2">
        <v>0.4</v>
      </c>
      <c r="H117" s="19">
        <f>L68</f>
        <v>19019.250253292805</v>
      </c>
      <c r="I117" s="5">
        <f>J59</f>
        <v>0.61297894736842107</v>
      </c>
      <c r="J117" s="11">
        <f t="shared" si="8"/>
        <v>1.2891758385949962E-5</v>
      </c>
      <c r="K117" s="5">
        <f t="shared" si="9"/>
        <v>59646.182400000005</v>
      </c>
      <c r="L117" s="5">
        <f t="shared" si="10"/>
        <v>0.76894417214510113</v>
      </c>
    </row>
    <row r="118" spans="1:12">
      <c r="A118" s="51" t="s">
        <v>83</v>
      </c>
      <c r="B118" s="51"/>
      <c r="C118" s="51"/>
      <c r="D118" s="51"/>
      <c r="E118" s="51"/>
      <c r="F118" s="12">
        <v>9544</v>
      </c>
      <c r="G118" s="2">
        <v>0.4</v>
      </c>
      <c r="H118" s="19">
        <f>L68</f>
        <v>19019.250253292805</v>
      </c>
      <c r="I118" s="5">
        <f>J59</f>
        <v>0.61297894736842107</v>
      </c>
      <c r="J118" s="11">
        <f t="shared" si="8"/>
        <v>1.2891758385949962E-5</v>
      </c>
      <c r="K118" s="5">
        <f t="shared" si="9"/>
        <v>59646.182400000005</v>
      </c>
      <c r="L118" s="5">
        <f t="shared" si="10"/>
        <v>0.76894417214510113</v>
      </c>
    </row>
    <row r="119" spans="1:12">
      <c r="A119" s="51" t="s">
        <v>84</v>
      </c>
      <c r="B119" s="51"/>
      <c r="C119" s="51"/>
      <c r="D119" s="51"/>
      <c r="E119" s="51"/>
      <c r="F119" s="12">
        <v>9544</v>
      </c>
      <c r="G119" s="2">
        <v>0.4</v>
      </c>
      <c r="H119" s="19">
        <f>L68</f>
        <v>19019.250253292805</v>
      </c>
      <c r="I119" s="5">
        <f>J59</f>
        <v>0.61297894736842107</v>
      </c>
      <c r="J119" s="11">
        <f t="shared" si="8"/>
        <v>1.2891758385949962E-5</v>
      </c>
      <c r="K119" s="5">
        <f t="shared" si="9"/>
        <v>59646.182400000005</v>
      </c>
      <c r="L119" s="5">
        <f t="shared" si="10"/>
        <v>0.76894417214510113</v>
      </c>
    </row>
    <row r="120" spans="1:12">
      <c r="A120" s="51" t="s">
        <v>85</v>
      </c>
      <c r="B120" s="51"/>
      <c r="C120" s="51"/>
      <c r="D120" s="51"/>
      <c r="E120" s="51"/>
      <c r="F120" s="12">
        <v>9544</v>
      </c>
      <c r="G120" s="2">
        <v>0.4</v>
      </c>
      <c r="H120" s="19">
        <f>L68</f>
        <v>19019.250253292805</v>
      </c>
      <c r="I120" s="5">
        <f>J59</f>
        <v>0.61297894736842107</v>
      </c>
      <c r="J120" s="11">
        <f t="shared" si="8"/>
        <v>1.2891758385949962E-5</v>
      </c>
      <c r="K120" s="5">
        <f t="shared" si="9"/>
        <v>59646.182400000005</v>
      </c>
      <c r="L120" s="5">
        <f t="shared" si="10"/>
        <v>0.76894417214510113</v>
      </c>
    </row>
    <row r="121" spans="1:12" ht="27" customHeight="1">
      <c r="A121" s="52" t="s">
        <v>86</v>
      </c>
      <c r="B121" s="49"/>
      <c r="C121" s="49"/>
      <c r="D121" s="49"/>
      <c r="E121" s="50"/>
      <c r="F121" s="12">
        <v>9544</v>
      </c>
      <c r="G121" s="2">
        <v>0.4</v>
      </c>
      <c r="H121" s="19">
        <f>L68</f>
        <v>19019.250253292805</v>
      </c>
      <c r="I121" s="5">
        <f>J59</f>
        <v>0.61297894736842107</v>
      </c>
      <c r="J121" s="11">
        <f t="shared" si="8"/>
        <v>1.2891758385949962E-5</v>
      </c>
      <c r="K121" s="5">
        <f t="shared" si="9"/>
        <v>59646.182400000005</v>
      </c>
      <c r="L121" s="5">
        <f t="shared" si="10"/>
        <v>0.76894417214510113</v>
      </c>
    </row>
    <row r="122" spans="1:12">
      <c r="A122" s="51" t="s">
        <v>114</v>
      </c>
      <c r="B122" s="51"/>
      <c r="C122" s="51"/>
      <c r="D122" s="51"/>
      <c r="E122" s="51"/>
      <c r="F122" s="12">
        <v>9544</v>
      </c>
      <c r="G122" s="2">
        <v>0.19900000000000001</v>
      </c>
      <c r="H122" s="19">
        <f>L68</f>
        <v>19019.250253292805</v>
      </c>
      <c r="I122" s="5">
        <f>J59</f>
        <v>0.61297894736842107</v>
      </c>
      <c r="J122" s="11">
        <f t="shared" si="8"/>
        <v>6.4136497970101059E-6</v>
      </c>
      <c r="K122" s="5">
        <f t="shared" si="9"/>
        <v>29673.975743999999</v>
      </c>
      <c r="L122" s="5">
        <f t="shared" si="10"/>
        <v>0.1903184885069884</v>
      </c>
    </row>
    <row r="123" spans="1:12">
      <c r="A123" s="53" t="s">
        <v>15</v>
      </c>
      <c r="B123" s="53"/>
      <c r="C123" s="53"/>
      <c r="D123" s="53"/>
      <c r="E123" s="53"/>
      <c r="F123" s="24">
        <f>SUM(F100:F122)</f>
        <v>276835.19</v>
      </c>
      <c r="G123" s="24">
        <f>SUM(G100:G122)</f>
        <v>10.349000000000002</v>
      </c>
      <c r="H123" s="26"/>
      <c r="I123" s="26"/>
      <c r="J123" s="26"/>
      <c r="K123" s="25">
        <f>SUM(K100:K122)</f>
        <v>1950052.9542480006</v>
      </c>
      <c r="L123" s="5">
        <f>SUM(L100:L122)</f>
        <v>36.169697220592695</v>
      </c>
    </row>
    <row r="124" spans="1:12">
      <c r="A124" s="26" t="s">
        <v>46</v>
      </c>
      <c r="B124" s="26"/>
      <c r="C124" s="26"/>
      <c r="D124" s="26"/>
      <c r="E124" s="26"/>
    </row>
    <row r="125" spans="1:12">
      <c r="F125" s="27"/>
      <c r="G125" s="27"/>
      <c r="H125" s="27"/>
      <c r="I125" s="27"/>
      <c r="J125" s="27"/>
      <c r="K125" s="27"/>
      <c r="L125" s="27"/>
    </row>
    <row r="126" spans="1:12">
      <c r="A126" s="27" t="s">
        <v>47</v>
      </c>
      <c r="B126" s="27"/>
      <c r="C126" s="27"/>
      <c r="D126" s="27"/>
      <c r="E126" s="27"/>
    </row>
    <row r="127" spans="1:12" ht="45" customHeight="1">
      <c r="A127" s="57" t="s">
        <v>48</v>
      </c>
      <c r="B127" s="58"/>
      <c r="C127" s="58"/>
      <c r="D127" s="58"/>
      <c r="E127" s="58"/>
      <c r="F127" s="44" t="s">
        <v>16</v>
      </c>
      <c r="G127" s="46" t="s">
        <v>22</v>
      </c>
      <c r="H127" s="46" t="s">
        <v>23</v>
      </c>
      <c r="I127" s="46" t="s">
        <v>24</v>
      </c>
      <c r="J127" s="46" t="s">
        <v>25</v>
      </c>
      <c r="K127" s="46" t="s">
        <v>26</v>
      </c>
      <c r="L127" s="46" t="s">
        <v>14</v>
      </c>
    </row>
    <row r="128" spans="1:12">
      <c r="A128" s="58"/>
      <c r="B128" s="58"/>
      <c r="C128" s="58"/>
      <c r="D128" s="58"/>
      <c r="E128" s="58"/>
      <c r="F128" s="45"/>
      <c r="G128" s="47"/>
      <c r="H128" s="47"/>
      <c r="I128" s="47"/>
      <c r="J128" s="47"/>
      <c r="K128" s="47"/>
      <c r="L128" s="47"/>
    </row>
    <row r="129" spans="1:12">
      <c r="A129" s="51" t="s">
        <v>143</v>
      </c>
      <c r="B129" s="51"/>
      <c r="C129" s="51"/>
      <c r="D129" s="51"/>
      <c r="E129" s="51"/>
      <c r="F129" s="2" t="s">
        <v>49</v>
      </c>
      <c r="G129" s="2">
        <v>0.42</v>
      </c>
      <c r="H129" s="19">
        <f>L68</f>
        <v>19019.250253292805</v>
      </c>
      <c r="I129" s="5">
        <f>J59</f>
        <v>0.61297894736842107</v>
      </c>
      <c r="J129" s="2">
        <f>G129/H129*I129</f>
        <v>1.3536346305247457E-5</v>
      </c>
      <c r="K129" s="2">
        <v>49459.95</v>
      </c>
      <c r="L129" s="31">
        <f>J129*K129</f>
        <v>0.66950701144022395</v>
      </c>
    </row>
    <row r="130" spans="1:12">
      <c r="A130" s="48" t="s">
        <v>50</v>
      </c>
      <c r="B130" s="49"/>
      <c r="C130" s="49"/>
      <c r="D130" s="49"/>
      <c r="E130" s="50"/>
    </row>
    <row r="131" spans="1:12">
      <c r="F131" s="27"/>
      <c r="G131" s="27"/>
      <c r="H131" s="27"/>
      <c r="I131" s="27"/>
      <c r="J131" s="27"/>
      <c r="K131" s="27"/>
      <c r="L131" s="27"/>
    </row>
    <row r="132" spans="1:12">
      <c r="A132" s="61" t="s">
        <v>51</v>
      </c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</row>
    <row r="134" spans="1:12" ht="15" customHeight="1">
      <c r="A134" s="57" t="s">
        <v>52</v>
      </c>
      <c r="B134" s="57"/>
      <c r="C134" s="57"/>
      <c r="D134" s="53" t="s">
        <v>53</v>
      </c>
      <c r="E134" s="53"/>
      <c r="F134" s="53"/>
      <c r="G134" s="53"/>
      <c r="H134" s="53"/>
      <c r="I134" s="53"/>
      <c r="J134" s="53"/>
      <c r="K134" s="57" t="s">
        <v>64</v>
      </c>
      <c r="L134" s="57"/>
    </row>
    <row r="135" spans="1:12" ht="30">
      <c r="A135" s="2" t="s">
        <v>54</v>
      </c>
      <c r="B135" s="4" t="s">
        <v>55</v>
      </c>
      <c r="C135" s="2" t="s">
        <v>56</v>
      </c>
      <c r="D135" s="2" t="s">
        <v>57</v>
      </c>
      <c r="E135" s="2" t="s">
        <v>58</v>
      </c>
      <c r="F135" s="2" t="s">
        <v>59</v>
      </c>
      <c r="G135" s="2" t="s">
        <v>60</v>
      </c>
      <c r="H135" s="2" t="s">
        <v>61</v>
      </c>
      <c r="I135" s="2" t="s">
        <v>62</v>
      </c>
      <c r="J135" s="2" t="s">
        <v>63</v>
      </c>
      <c r="K135" s="57"/>
      <c r="L135" s="57"/>
    </row>
    <row r="136" spans="1:12">
      <c r="A136" s="5">
        <f>L59</f>
        <v>129.10693399578946</v>
      </c>
      <c r="B136" s="2"/>
      <c r="C136" s="2">
        <v>0</v>
      </c>
      <c r="D136" s="5">
        <f>L75</f>
        <v>6.2364385609448183</v>
      </c>
      <c r="E136" s="5">
        <f>L85</f>
        <v>2.6453076027191003</v>
      </c>
      <c r="F136" s="2"/>
      <c r="G136" s="5">
        <f>M95</f>
        <v>0.42435362759246353</v>
      </c>
      <c r="H136" s="2">
        <v>0</v>
      </c>
      <c r="I136" s="5">
        <f>L123</f>
        <v>36.169697220592695</v>
      </c>
      <c r="J136" s="31">
        <f>L129</f>
        <v>0.66950701144022395</v>
      </c>
      <c r="K136" s="67">
        <f>SUM(A136:J136)</f>
        <v>175.25223801907876</v>
      </c>
      <c r="L136" s="68"/>
    </row>
    <row r="139" spans="1:12">
      <c r="A139" s="37"/>
      <c r="B139" s="38"/>
      <c r="C139" s="39"/>
      <c r="D139" s="40"/>
      <c r="E139" s="40"/>
      <c r="F139" s="40"/>
    </row>
    <row r="140" spans="1:12" ht="15.75">
      <c r="A140" s="69" t="s">
        <v>138</v>
      </c>
      <c r="B140" s="70"/>
      <c r="C140" s="70"/>
      <c r="D140" s="70"/>
      <c r="E140" s="70"/>
      <c r="F140" s="70"/>
      <c r="G140" s="70"/>
      <c r="H140" s="70"/>
    </row>
    <row r="141" spans="1:12" ht="15.75">
      <c r="A141" s="41"/>
      <c r="B141" s="34"/>
      <c r="C141" s="42"/>
      <c r="D141" s="43"/>
      <c r="E141" s="43"/>
      <c r="F141" s="43"/>
    </row>
    <row r="143" spans="1:12" ht="15.75">
      <c r="A143" s="41" t="s">
        <v>136</v>
      </c>
      <c r="B143" s="34"/>
      <c r="C143" s="41"/>
    </row>
    <row r="144" spans="1:12" ht="15.75">
      <c r="A144" s="41" t="s">
        <v>137</v>
      </c>
      <c r="B144" s="34"/>
      <c r="C144" s="41"/>
    </row>
  </sheetData>
  <mergeCells count="137">
    <mergeCell ref="A140:H140"/>
    <mergeCell ref="A8:I8"/>
    <mergeCell ref="A9:J9"/>
    <mergeCell ref="A10:I10"/>
    <mergeCell ref="A4:E4"/>
    <mergeCell ref="A6:E6"/>
    <mergeCell ref="A132:L132"/>
    <mergeCell ref="A134:C134"/>
    <mergeCell ref="D134:J134"/>
    <mergeCell ref="K134:L135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K136:L136"/>
    <mergeCell ref="A64:E64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A33:E33"/>
    <mergeCell ref="G33:K33"/>
    <mergeCell ref="A34:E34"/>
    <mergeCell ref="G34:K34"/>
    <mergeCell ref="A35:E35"/>
    <mergeCell ref="G35:K35"/>
    <mergeCell ref="G22:K22"/>
    <mergeCell ref="G39:K39"/>
    <mergeCell ref="A40:E40"/>
    <mergeCell ref="G40:K40"/>
    <mergeCell ref="A41:E41"/>
    <mergeCell ref="G41:K41"/>
    <mergeCell ref="A36:E36"/>
    <mergeCell ref="G36:K36"/>
    <mergeCell ref="A37:E37"/>
    <mergeCell ref="G37:K37"/>
    <mergeCell ref="A38:E38"/>
    <mergeCell ref="G38:K38"/>
    <mergeCell ref="A39:E39"/>
    <mergeCell ref="A50:E50"/>
    <mergeCell ref="A51:E51"/>
    <mergeCell ref="A52:E52"/>
    <mergeCell ref="A53:E53"/>
    <mergeCell ref="A54:E54"/>
    <mergeCell ref="A55:E55"/>
    <mergeCell ref="A42:E42"/>
    <mergeCell ref="G42:K42"/>
    <mergeCell ref="A43:E43"/>
    <mergeCell ref="G43:K43"/>
    <mergeCell ref="A48:E48"/>
    <mergeCell ref="A49:E49"/>
    <mergeCell ref="A65:K65"/>
    <mergeCell ref="A67:L67"/>
    <mergeCell ref="A83:E83"/>
    <mergeCell ref="A56:E56"/>
    <mergeCell ref="A57:E57"/>
    <mergeCell ref="A58:E58"/>
    <mergeCell ref="A59:E59"/>
    <mergeCell ref="A62:L62"/>
    <mergeCell ref="A75:K75"/>
    <mergeCell ref="A77:L77"/>
    <mergeCell ref="A79:E79"/>
    <mergeCell ref="A80:E80"/>
    <mergeCell ref="A81:E81"/>
    <mergeCell ref="A82:E82"/>
    <mergeCell ref="A68:K68"/>
    <mergeCell ref="A70:E70"/>
    <mergeCell ref="A71:E71"/>
    <mergeCell ref="A72:E72"/>
    <mergeCell ref="A73:E73"/>
    <mergeCell ref="A74:E74"/>
    <mergeCell ref="A106:E106"/>
    <mergeCell ref="A93:E93"/>
    <mergeCell ref="A94:E94"/>
    <mergeCell ref="A95:L95"/>
    <mergeCell ref="A97:L97"/>
    <mergeCell ref="A99:E99"/>
    <mergeCell ref="A100:E100"/>
    <mergeCell ref="A85:K85"/>
    <mergeCell ref="A87:L87"/>
    <mergeCell ref="A89:E89"/>
    <mergeCell ref="A90:E90"/>
    <mergeCell ref="A91:K91"/>
    <mergeCell ref="A119:E119"/>
    <mergeCell ref="A120:E120"/>
    <mergeCell ref="A121:E121"/>
    <mergeCell ref="A122:E122"/>
    <mergeCell ref="A123:E123"/>
    <mergeCell ref="A84:E84"/>
    <mergeCell ref="A127:E128"/>
    <mergeCell ref="A113:E113"/>
    <mergeCell ref="A114:E114"/>
    <mergeCell ref="A115:E115"/>
    <mergeCell ref="A116:E116"/>
    <mergeCell ref="A117:E117"/>
    <mergeCell ref="A118:E118"/>
    <mergeCell ref="A107:E107"/>
    <mergeCell ref="A108:E108"/>
    <mergeCell ref="A109:E109"/>
    <mergeCell ref="A110:E110"/>
    <mergeCell ref="A111:E111"/>
    <mergeCell ref="A112:E112"/>
    <mergeCell ref="A101:E101"/>
    <mergeCell ref="A102:E102"/>
    <mergeCell ref="A103:E103"/>
    <mergeCell ref="A104:E104"/>
    <mergeCell ref="A105:E105"/>
    <mergeCell ref="F127:F128"/>
    <mergeCell ref="G127:G128"/>
    <mergeCell ref="H127:H128"/>
    <mergeCell ref="I127:I128"/>
    <mergeCell ref="J127:J128"/>
    <mergeCell ref="K127:K128"/>
    <mergeCell ref="L127:L128"/>
    <mergeCell ref="A130:E130"/>
    <mergeCell ref="A129:E129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1"/>
  <sheetViews>
    <sheetView workbookViewId="0">
      <selection activeCell="L8" sqref="L8"/>
    </sheetView>
  </sheetViews>
  <sheetFormatPr defaultRowHeight="15"/>
  <cols>
    <col min="1" max="3" width="9.140625" customWidth="1"/>
    <col min="4" max="4" width="14" customWidth="1"/>
    <col min="5" max="5" width="9.14062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4.7109375" customWidth="1"/>
    <col min="13" max="13" width="16.140625" customWidth="1"/>
  </cols>
  <sheetData>
    <row r="1" spans="1:10" ht="15.75">
      <c r="A1" s="34" t="s">
        <v>131</v>
      </c>
      <c r="B1" s="34"/>
      <c r="C1" s="34"/>
    </row>
    <row r="2" spans="1:10" ht="15.75">
      <c r="A2" s="35" t="s">
        <v>132</v>
      </c>
      <c r="B2" s="35"/>
      <c r="C2" s="35"/>
    </row>
    <row r="3" spans="1:10" ht="15.75">
      <c r="A3" s="33"/>
      <c r="B3" s="33"/>
      <c r="C3" s="33"/>
    </row>
    <row r="4" spans="1:10" ht="15.75">
      <c r="A4" s="72" t="s">
        <v>133</v>
      </c>
      <c r="B4" s="72"/>
      <c r="C4" s="72"/>
      <c r="D4" s="70"/>
      <c r="E4" s="70"/>
    </row>
    <row r="5" spans="1:10" ht="15.75">
      <c r="A5" s="35"/>
      <c r="B5" s="35"/>
      <c r="C5" s="35"/>
    </row>
    <row r="6" spans="1:10" ht="15.75">
      <c r="A6" s="69" t="s">
        <v>134</v>
      </c>
      <c r="B6" s="69"/>
      <c r="C6" s="69"/>
      <c r="D6" s="70"/>
      <c r="E6" s="70"/>
    </row>
    <row r="7" spans="1:10" ht="15.75">
      <c r="A7" s="36"/>
      <c r="B7" s="36"/>
      <c r="C7" s="36"/>
    </row>
    <row r="8" spans="1:10" ht="15.75">
      <c r="A8" s="71" t="s">
        <v>130</v>
      </c>
      <c r="B8" s="70"/>
      <c r="C8" s="70"/>
      <c r="D8" s="70"/>
      <c r="E8" s="70"/>
      <c r="F8" s="70"/>
      <c r="G8" s="70"/>
      <c r="H8" s="70"/>
      <c r="I8" s="70"/>
    </row>
    <row r="9" spans="1:10" ht="15.75">
      <c r="A9" s="71" t="s">
        <v>141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ht="15.75">
      <c r="A10" s="71" t="s">
        <v>142</v>
      </c>
      <c r="B10" s="70"/>
      <c r="C10" s="70"/>
      <c r="D10" s="70"/>
      <c r="E10" s="70"/>
      <c r="F10" s="70"/>
      <c r="G10" s="70"/>
      <c r="H10" s="70"/>
      <c r="I10" s="70"/>
    </row>
    <row r="12" spans="1:10">
      <c r="A12" s="1" t="s">
        <v>70</v>
      </c>
    </row>
    <row r="13" spans="1:10">
      <c r="A13" s="1" t="s">
        <v>115</v>
      </c>
    </row>
    <row r="14" spans="1:10">
      <c r="A14" s="1" t="s">
        <v>117</v>
      </c>
    </row>
    <row r="15" spans="1:10">
      <c r="A15" s="1" t="s">
        <v>116</v>
      </c>
    </row>
    <row r="16" spans="1:10">
      <c r="A16" s="1" t="s">
        <v>128</v>
      </c>
    </row>
    <row r="18" spans="1:12" ht="33" customHeight="1">
      <c r="A18" s="57" t="s">
        <v>1</v>
      </c>
      <c r="B18" s="57"/>
      <c r="C18" s="57"/>
      <c r="D18" s="57"/>
      <c r="E18" s="57"/>
      <c r="F18" s="2" t="s">
        <v>2</v>
      </c>
      <c r="G18" s="57" t="s">
        <v>3</v>
      </c>
      <c r="H18" s="57"/>
      <c r="I18" s="57"/>
      <c r="J18" s="57"/>
      <c r="K18" s="57"/>
      <c r="L18" s="2" t="s">
        <v>2</v>
      </c>
    </row>
    <row r="19" spans="1:12">
      <c r="A19" s="51" t="s">
        <v>73</v>
      </c>
      <c r="B19" s="51"/>
      <c r="C19" s="51"/>
      <c r="D19" s="51"/>
      <c r="E19" s="51"/>
      <c r="F19" s="3">
        <v>0.5</v>
      </c>
      <c r="G19" s="59" t="s">
        <v>4</v>
      </c>
      <c r="H19" s="59"/>
      <c r="I19" s="59"/>
      <c r="J19" s="59"/>
      <c r="K19" s="59"/>
      <c r="L19" s="2">
        <v>0.1</v>
      </c>
    </row>
    <row r="20" spans="1:12">
      <c r="A20" s="51" t="s">
        <v>81</v>
      </c>
      <c r="B20" s="51"/>
      <c r="C20" s="51"/>
      <c r="D20" s="51"/>
      <c r="E20" s="51"/>
      <c r="F20" s="3">
        <v>0.5</v>
      </c>
      <c r="G20" s="59" t="s">
        <v>113</v>
      </c>
      <c r="H20" s="59"/>
      <c r="I20" s="59"/>
      <c r="J20" s="59"/>
      <c r="K20" s="59"/>
      <c r="L20" s="2">
        <v>0.1</v>
      </c>
    </row>
    <row r="21" spans="1:12" ht="15" customHeight="1">
      <c r="A21" s="51"/>
      <c r="B21" s="51"/>
      <c r="C21" s="51"/>
      <c r="D21" s="51"/>
      <c r="E21" s="51"/>
      <c r="F21" s="2"/>
      <c r="G21" s="51" t="s">
        <v>72</v>
      </c>
      <c r="H21" s="51"/>
      <c r="I21" s="51"/>
      <c r="J21" s="51"/>
      <c r="K21" s="51"/>
      <c r="L21" s="2">
        <v>0.1</v>
      </c>
    </row>
    <row r="22" spans="1:12" ht="27" customHeight="1">
      <c r="A22" s="52"/>
      <c r="B22" s="49"/>
      <c r="C22" s="49"/>
      <c r="D22" s="49"/>
      <c r="E22" s="50"/>
      <c r="F22" s="2"/>
      <c r="G22" s="59" t="s">
        <v>90</v>
      </c>
      <c r="H22" s="59"/>
      <c r="I22" s="59"/>
      <c r="J22" s="59"/>
      <c r="K22" s="59"/>
      <c r="L22" s="2">
        <v>0.5</v>
      </c>
    </row>
    <row r="23" spans="1:12" ht="14.25" customHeight="1">
      <c r="A23" s="59"/>
      <c r="B23" s="59"/>
      <c r="C23" s="59"/>
      <c r="D23" s="59"/>
      <c r="E23" s="59"/>
      <c r="F23" s="3"/>
      <c r="G23" s="59" t="s">
        <v>91</v>
      </c>
      <c r="H23" s="59"/>
      <c r="I23" s="59"/>
      <c r="J23" s="59"/>
      <c r="K23" s="59"/>
      <c r="L23" s="2">
        <v>0.46</v>
      </c>
    </row>
    <row r="24" spans="1:12">
      <c r="A24" s="59"/>
      <c r="B24" s="59"/>
      <c r="C24" s="59"/>
      <c r="D24" s="59"/>
      <c r="E24" s="59"/>
      <c r="F24" s="3"/>
      <c r="G24" s="59" t="s">
        <v>5</v>
      </c>
      <c r="H24" s="59"/>
      <c r="I24" s="59"/>
      <c r="J24" s="59"/>
      <c r="K24" s="59"/>
      <c r="L24" s="2">
        <v>0.18</v>
      </c>
    </row>
    <row r="25" spans="1:12" ht="15" customHeight="1">
      <c r="A25" s="51"/>
      <c r="B25" s="51"/>
      <c r="C25" s="51"/>
      <c r="D25" s="51"/>
      <c r="E25" s="51"/>
      <c r="F25" s="2"/>
      <c r="G25" s="59" t="s">
        <v>92</v>
      </c>
      <c r="H25" s="59"/>
      <c r="I25" s="59"/>
      <c r="J25" s="59"/>
      <c r="K25" s="59"/>
      <c r="L25" s="5">
        <v>1.5</v>
      </c>
    </row>
    <row r="26" spans="1:12">
      <c r="A26" s="59"/>
      <c r="B26" s="59"/>
      <c r="C26" s="59"/>
      <c r="D26" s="59"/>
      <c r="E26" s="59"/>
      <c r="F26" s="2"/>
      <c r="G26" s="59" t="s">
        <v>93</v>
      </c>
      <c r="H26" s="59"/>
      <c r="I26" s="59"/>
      <c r="J26" s="59"/>
      <c r="K26" s="59"/>
      <c r="L26" s="29">
        <v>0.2</v>
      </c>
    </row>
    <row r="27" spans="1:12">
      <c r="A27" s="51"/>
      <c r="B27" s="51"/>
      <c r="C27" s="51"/>
      <c r="D27" s="51"/>
      <c r="E27" s="51"/>
      <c r="F27" s="2"/>
      <c r="G27" s="51" t="s">
        <v>87</v>
      </c>
      <c r="H27" s="51"/>
      <c r="I27" s="51"/>
      <c r="J27" s="51"/>
      <c r="K27" s="51"/>
      <c r="L27" s="2">
        <v>0.5</v>
      </c>
    </row>
    <row r="28" spans="1:12">
      <c r="A28" s="59"/>
      <c r="B28" s="59"/>
      <c r="C28" s="59"/>
      <c r="D28" s="59"/>
      <c r="E28" s="59"/>
      <c r="F28" s="3"/>
      <c r="G28" s="51" t="s">
        <v>88</v>
      </c>
      <c r="H28" s="51"/>
      <c r="I28" s="51"/>
      <c r="J28" s="51"/>
      <c r="K28" s="51"/>
      <c r="L28" s="2">
        <v>0.5</v>
      </c>
    </row>
    <row r="29" spans="1:12">
      <c r="A29" s="59"/>
      <c r="B29" s="59"/>
      <c r="C29" s="59"/>
      <c r="D29" s="59"/>
      <c r="E29" s="59"/>
      <c r="F29" s="3"/>
      <c r="G29" s="51" t="s">
        <v>75</v>
      </c>
      <c r="H29" s="51"/>
      <c r="I29" s="51"/>
      <c r="J29" s="51"/>
      <c r="K29" s="51"/>
      <c r="L29" s="2">
        <v>0.5</v>
      </c>
    </row>
    <row r="30" spans="1:12">
      <c r="A30" s="51"/>
      <c r="B30" s="51"/>
      <c r="C30" s="51"/>
      <c r="D30" s="51"/>
      <c r="E30" s="51"/>
      <c r="F30" s="2"/>
      <c r="G30" s="59" t="s">
        <v>97</v>
      </c>
      <c r="H30" s="59"/>
      <c r="I30" s="59"/>
      <c r="J30" s="59"/>
      <c r="K30" s="59"/>
      <c r="L30" s="3">
        <v>0.5</v>
      </c>
    </row>
    <row r="31" spans="1:12">
      <c r="A31" s="51"/>
      <c r="B31" s="51"/>
      <c r="C31" s="51"/>
      <c r="D31" s="51"/>
      <c r="E31" s="51"/>
      <c r="F31" s="2"/>
      <c r="G31" s="51" t="s">
        <v>112</v>
      </c>
      <c r="H31" s="51"/>
      <c r="I31" s="51"/>
      <c r="J31" s="51"/>
      <c r="K31" s="51"/>
      <c r="L31" s="2">
        <v>0.5</v>
      </c>
    </row>
    <row r="32" spans="1:12">
      <c r="A32" s="51"/>
      <c r="B32" s="51"/>
      <c r="C32" s="51"/>
      <c r="D32" s="51"/>
      <c r="E32" s="51"/>
      <c r="F32" s="2"/>
      <c r="G32" s="51" t="s">
        <v>77</v>
      </c>
      <c r="H32" s="51"/>
      <c r="I32" s="51"/>
      <c r="J32" s="51"/>
      <c r="K32" s="51"/>
      <c r="L32" s="3">
        <v>0.5</v>
      </c>
    </row>
    <row r="33" spans="1:12" ht="15" customHeight="1">
      <c r="A33" s="52"/>
      <c r="B33" s="49"/>
      <c r="C33" s="49"/>
      <c r="D33" s="49"/>
      <c r="E33" s="50"/>
      <c r="F33" s="2"/>
      <c r="G33" s="51" t="s">
        <v>79</v>
      </c>
      <c r="H33" s="51"/>
      <c r="I33" s="51"/>
      <c r="J33" s="51"/>
      <c r="K33" s="51"/>
      <c r="L33" s="2">
        <v>0.5</v>
      </c>
    </row>
    <row r="34" spans="1:12">
      <c r="A34" s="51"/>
      <c r="B34" s="51"/>
      <c r="C34" s="51"/>
      <c r="D34" s="51"/>
      <c r="E34" s="51"/>
      <c r="F34" s="2"/>
      <c r="G34" s="51" t="s">
        <v>80</v>
      </c>
      <c r="H34" s="51"/>
      <c r="I34" s="51"/>
      <c r="J34" s="51"/>
      <c r="K34" s="51"/>
      <c r="L34" s="2">
        <v>0.25</v>
      </c>
    </row>
    <row r="35" spans="1:12">
      <c r="A35" s="54"/>
      <c r="B35" s="55"/>
      <c r="C35" s="55"/>
      <c r="D35" s="55"/>
      <c r="E35" s="56"/>
      <c r="F35" s="2"/>
      <c r="G35" s="51" t="s">
        <v>82</v>
      </c>
      <c r="H35" s="51"/>
      <c r="I35" s="51"/>
      <c r="J35" s="51"/>
      <c r="K35" s="51"/>
      <c r="L35" s="2">
        <v>0.5</v>
      </c>
    </row>
    <row r="36" spans="1:12">
      <c r="A36" s="54"/>
      <c r="B36" s="55"/>
      <c r="C36" s="55"/>
      <c r="D36" s="55"/>
      <c r="E36" s="56"/>
      <c r="F36" s="2"/>
      <c r="G36" s="51" t="s">
        <v>83</v>
      </c>
      <c r="H36" s="51"/>
      <c r="I36" s="51"/>
      <c r="J36" s="51"/>
      <c r="K36" s="51"/>
      <c r="L36" s="2">
        <v>0.5</v>
      </c>
    </row>
    <row r="37" spans="1:12">
      <c r="A37" s="54"/>
      <c r="B37" s="55"/>
      <c r="C37" s="55"/>
      <c r="D37" s="55"/>
      <c r="E37" s="56"/>
      <c r="F37" s="2"/>
      <c r="G37" s="51" t="s">
        <v>84</v>
      </c>
      <c r="H37" s="51"/>
      <c r="I37" s="51"/>
      <c r="J37" s="51"/>
      <c r="K37" s="51"/>
      <c r="L37" s="2">
        <v>0.5</v>
      </c>
    </row>
    <row r="38" spans="1:12">
      <c r="A38" s="54"/>
      <c r="B38" s="55"/>
      <c r="C38" s="55"/>
      <c r="D38" s="55"/>
      <c r="E38" s="56"/>
      <c r="F38" s="2"/>
      <c r="G38" s="51" t="s">
        <v>85</v>
      </c>
      <c r="H38" s="51"/>
      <c r="I38" s="51"/>
      <c r="J38" s="51"/>
      <c r="K38" s="51"/>
      <c r="L38" s="2">
        <v>0.5</v>
      </c>
    </row>
    <row r="39" spans="1:12">
      <c r="A39" s="54"/>
      <c r="B39" s="55"/>
      <c r="C39" s="55"/>
      <c r="D39" s="55"/>
      <c r="E39" s="56"/>
      <c r="F39" s="2"/>
      <c r="G39" s="52" t="s">
        <v>86</v>
      </c>
      <c r="H39" s="49"/>
      <c r="I39" s="49"/>
      <c r="J39" s="49"/>
      <c r="K39" s="50"/>
      <c r="L39" s="2">
        <v>0.5</v>
      </c>
    </row>
    <row r="40" spans="1:12">
      <c r="A40" s="54"/>
      <c r="B40" s="55"/>
      <c r="C40" s="55"/>
      <c r="D40" s="55"/>
      <c r="E40" s="56"/>
      <c r="F40" s="2"/>
      <c r="G40" s="51" t="s">
        <v>114</v>
      </c>
      <c r="H40" s="51"/>
      <c r="I40" s="51"/>
      <c r="J40" s="51"/>
      <c r="K40" s="51"/>
      <c r="L40" s="2">
        <v>0.251</v>
      </c>
    </row>
    <row r="41" spans="1:12">
      <c r="A41" s="54"/>
      <c r="B41" s="55"/>
      <c r="C41" s="55"/>
      <c r="D41" s="55"/>
      <c r="E41" s="56"/>
      <c r="F41" s="2"/>
      <c r="G41" s="54" t="s">
        <v>78</v>
      </c>
      <c r="H41" s="55"/>
      <c r="I41" s="55"/>
      <c r="J41" s="55"/>
      <c r="K41" s="56"/>
      <c r="L41" s="2">
        <v>0.5</v>
      </c>
    </row>
    <row r="42" spans="1:12">
      <c r="A42" s="54"/>
      <c r="B42" s="55"/>
      <c r="C42" s="55"/>
      <c r="D42" s="55"/>
      <c r="E42" s="56"/>
      <c r="F42" s="2"/>
      <c r="G42" s="54" t="s">
        <v>121</v>
      </c>
      <c r="H42" s="55"/>
      <c r="I42" s="55"/>
      <c r="J42" s="55"/>
      <c r="K42" s="56"/>
      <c r="L42" s="2">
        <v>1.87</v>
      </c>
    </row>
    <row r="43" spans="1:12">
      <c r="A43" s="54"/>
      <c r="B43" s="55"/>
      <c r="C43" s="55"/>
      <c r="D43" s="55"/>
      <c r="E43" s="56"/>
      <c r="F43" s="2"/>
      <c r="G43" s="54" t="s">
        <v>122</v>
      </c>
      <c r="H43" s="55"/>
      <c r="I43" s="55"/>
      <c r="J43" s="55"/>
      <c r="K43" s="56"/>
      <c r="L43" s="2">
        <v>1.5</v>
      </c>
    </row>
    <row r="44" spans="1:12">
      <c r="A44" s="54"/>
      <c r="B44" s="55"/>
      <c r="C44" s="55"/>
      <c r="D44" s="55"/>
      <c r="E44" s="56"/>
      <c r="F44" s="2"/>
      <c r="G44" s="54" t="s">
        <v>95</v>
      </c>
      <c r="H44" s="55"/>
      <c r="I44" s="55"/>
      <c r="J44" s="55"/>
      <c r="K44" s="56"/>
      <c r="L44" s="2">
        <v>0.5</v>
      </c>
    </row>
    <row r="45" spans="1:12">
      <c r="A45" s="54"/>
      <c r="B45" s="55"/>
      <c r="C45" s="55"/>
      <c r="D45" s="55"/>
      <c r="E45" s="56"/>
      <c r="F45" s="2"/>
      <c r="G45" s="54" t="s">
        <v>96</v>
      </c>
      <c r="H45" s="55"/>
      <c r="I45" s="55"/>
      <c r="J45" s="55"/>
      <c r="K45" s="56"/>
      <c r="L45" s="2">
        <v>0.5</v>
      </c>
    </row>
    <row r="46" spans="1:12">
      <c r="A46" s="54"/>
      <c r="B46" s="55"/>
      <c r="C46" s="55"/>
      <c r="D46" s="55"/>
      <c r="E46" s="56"/>
      <c r="F46" s="2"/>
      <c r="G46" s="54" t="s">
        <v>123</v>
      </c>
      <c r="H46" s="55"/>
      <c r="I46" s="55"/>
      <c r="J46" s="55"/>
      <c r="K46" s="56"/>
      <c r="L46" s="2">
        <v>0.5</v>
      </c>
    </row>
    <row r="47" spans="1:12">
      <c r="A47" s="54"/>
      <c r="B47" s="55"/>
      <c r="C47" s="55"/>
      <c r="D47" s="55"/>
      <c r="E47" s="56"/>
      <c r="F47" s="2"/>
      <c r="G47" s="54" t="s">
        <v>124</v>
      </c>
      <c r="H47" s="55"/>
      <c r="I47" s="55"/>
      <c r="J47" s="55"/>
      <c r="K47" s="56"/>
      <c r="L47" s="2">
        <v>0.5</v>
      </c>
    </row>
    <row r="48" spans="1:12" ht="15" customHeight="1">
      <c r="A48" s="54"/>
      <c r="B48" s="55"/>
      <c r="C48" s="55"/>
      <c r="D48" s="55"/>
      <c r="E48" s="56"/>
      <c r="F48" s="2"/>
      <c r="G48" s="52" t="s">
        <v>74</v>
      </c>
      <c r="H48" s="49"/>
      <c r="I48" s="49"/>
      <c r="J48" s="49"/>
      <c r="K48" s="50"/>
      <c r="L48" s="2">
        <v>0.5</v>
      </c>
    </row>
    <row r="49" spans="1:12" ht="15" customHeight="1">
      <c r="A49" s="54"/>
      <c r="B49" s="55"/>
      <c r="C49" s="55"/>
      <c r="D49" s="55"/>
      <c r="E49" s="56"/>
      <c r="F49" s="2"/>
      <c r="G49" s="52" t="s">
        <v>126</v>
      </c>
      <c r="H49" s="49"/>
      <c r="I49" s="49"/>
      <c r="J49" s="49"/>
      <c r="K49" s="50"/>
      <c r="L49" s="2">
        <v>0.5</v>
      </c>
    </row>
    <row r="50" spans="1:12">
      <c r="A50" s="53" t="s">
        <v>6</v>
      </c>
      <c r="B50" s="53"/>
      <c r="C50" s="53"/>
      <c r="D50" s="53"/>
      <c r="E50" s="53"/>
      <c r="F50" s="2">
        <f>SUM(F19:F42)</f>
        <v>1</v>
      </c>
      <c r="G50" s="53" t="s">
        <v>6</v>
      </c>
      <c r="H50" s="53"/>
      <c r="I50" s="53"/>
      <c r="J50" s="53"/>
      <c r="K50" s="53"/>
      <c r="L50" s="2">
        <f>SUM(L19:L49)</f>
        <v>16.510999999999999</v>
      </c>
    </row>
    <row r="52" spans="1:12">
      <c r="A52" s="1" t="s">
        <v>100</v>
      </c>
      <c r="F52">
        <v>20450</v>
      </c>
    </row>
    <row r="53" spans="1:12">
      <c r="A53" s="1" t="s">
        <v>7</v>
      </c>
    </row>
    <row r="55" spans="1:12" ht="60">
      <c r="A55" s="53" t="s">
        <v>8</v>
      </c>
      <c r="B55" s="53"/>
      <c r="C55" s="53"/>
      <c r="D55" s="53"/>
      <c r="E55" s="53"/>
      <c r="F55" s="4" t="s">
        <v>9</v>
      </c>
      <c r="G55" s="4" t="s">
        <v>2</v>
      </c>
      <c r="H55" s="4" t="s">
        <v>10</v>
      </c>
      <c r="I55" s="4" t="s">
        <v>11</v>
      </c>
      <c r="J55" s="4" t="s">
        <v>12</v>
      </c>
      <c r="K55" s="4" t="s">
        <v>13</v>
      </c>
      <c r="L55" s="4" t="s">
        <v>14</v>
      </c>
    </row>
    <row r="56" spans="1:12">
      <c r="A56" s="51" t="s">
        <v>73</v>
      </c>
      <c r="B56" s="51"/>
      <c r="C56" s="51"/>
      <c r="D56" s="51"/>
      <c r="E56" s="51"/>
      <c r="F56" s="2">
        <v>15809.22</v>
      </c>
      <c r="G56" s="2">
        <v>0.5</v>
      </c>
      <c r="H56" s="2">
        <f t="shared" ref="H56:H57" si="0">1974*G56</f>
        <v>987</v>
      </c>
      <c r="I56" s="2">
        <f>F52</f>
        <v>20450</v>
      </c>
      <c r="J56" s="5">
        <f t="shared" ref="J56:J57" si="1">H56/I56</f>
        <v>4.8264058679706602E-2</v>
      </c>
      <c r="K56" s="5">
        <f t="shared" ref="K56:K57" si="2">F56*12*1.302/H56</f>
        <v>250.25658893617017</v>
      </c>
      <c r="L56" s="5">
        <f t="shared" ref="L56:L57" si="3">J56*K56</f>
        <v>12.078398693398531</v>
      </c>
    </row>
    <row r="57" spans="1:12" ht="15" customHeight="1">
      <c r="A57" s="59" t="s">
        <v>81</v>
      </c>
      <c r="B57" s="59"/>
      <c r="C57" s="59"/>
      <c r="D57" s="59"/>
      <c r="E57" s="59"/>
      <c r="F57" s="2">
        <v>11262.17</v>
      </c>
      <c r="G57" s="3">
        <v>0.5</v>
      </c>
      <c r="H57" s="2">
        <f t="shared" si="0"/>
        <v>987</v>
      </c>
      <c r="I57" s="2">
        <f>F52</f>
        <v>20450</v>
      </c>
      <c r="J57" s="5">
        <f t="shared" si="1"/>
        <v>4.8264058679706602E-2</v>
      </c>
      <c r="K57" s="5">
        <f t="shared" si="2"/>
        <v>178.27775489361704</v>
      </c>
      <c r="L57" s="5">
        <f t="shared" si="3"/>
        <v>8.6044080234718834</v>
      </c>
    </row>
    <row r="58" spans="1:12">
      <c r="A58" s="53" t="s">
        <v>15</v>
      </c>
      <c r="B58" s="53"/>
      <c r="C58" s="53"/>
      <c r="D58" s="53"/>
      <c r="E58" s="53"/>
      <c r="F58" s="2">
        <f>SUM(F56:F57)</f>
        <v>27071.39</v>
      </c>
      <c r="G58" s="2">
        <f>SUM(G56:G57)</f>
        <v>1</v>
      </c>
      <c r="H58" s="2"/>
      <c r="I58" s="2"/>
      <c r="J58" s="5">
        <f>SUM(J56:J57)</f>
        <v>9.6528117359413204E-2</v>
      </c>
      <c r="K58" s="2"/>
      <c r="L58" s="5">
        <f>SUM(L56:L57)</f>
        <v>20.682806716870417</v>
      </c>
    </row>
    <row r="59" spans="1:12">
      <c r="A59" s="7"/>
      <c r="B59" s="7"/>
      <c r="C59" s="7"/>
      <c r="D59" s="7"/>
      <c r="E59" s="7"/>
      <c r="F59" s="8"/>
      <c r="G59" s="8"/>
      <c r="H59" s="8"/>
      <c r="I59" s="8"/>
      <c r="J59" s="9"/>
      <c r="K59" s="8"/>
      <c r="L59" s="9"/>
    </row>
    <row r="60" spans="1:12">
      <c r="A60" s="13" t="s">
        <v>104</v>
      </c>
      <c r="B60" s="13"/>
      <c r="C60" s="13"/>
      <c r="D60" s="13"/>
      <c r="E60" s="13"/>
      <c r="F60" s="13"/>
      <c r="G60" s="13"/>
      <c r="H60" s="13">
        <v>0.1</v>
      </c>
      <c r="I60" s="13"/>
      <c r="J60" s="13"/>
      <c r="K60" s="13"/>
      <c r="L60" s="13"/>
    </row>
    <row r="61" spans="1:12">
      <c r="A61" s="65" t="s">
        <v>19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</row>
    <row r="63" spans="1:12">
      <c r="A63" s="62" t="s">
        <v>18</v>
      </c>
      <c r="B63" s="63"/>
      <c r="C63" s="63"/>
      <c r="D63" s="63"/>
      <c r="E63" s="63"/>
      <c r="F63" s="63"/>
      <c r="G63" s="63"/>
      <c r="H63" s="63"/>
      <c r="I63" s="63"/>
      <c r="J63" s="63"/>
      <c r="K63" s="64"/>
      <c r="L63" s="5"/>
    </row>
    <row r="64" spans="1:12" ht="24.75" customHeight="1"/>
    <row r="65" spans="1:12" ht="18" customHeight="1">
      <c r="A65" s="61" t="s">
        <v>20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</row>
    <row r="66" spans="1:12">
      <c r="A66" s="66" t="s">
        <v>105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14">
        <f>(F52/1974)*247*8</f>
        <v>20470.719351570417</v>
      </c>
    </row>
    <row r="68" spans="1:12" ht="105">
      <c r="A68" s="53" t="s">
        <v>21</v>
      </c>
      <c r="B68" s="53"/>
      <c r="C68" s="53"/>
      <c r="D68" s="53"/>
      <c r="E68" s="53"/>
      <c r="F68" s="4" t="s">
        <v>16</v>
      </c>
      <c r="G68" s="4" t="s">
        <v>65</v>
      </c>
      <c r="H68" s="4" t="s">
        <v>23</v>
      </c>
      <c r="I68" s="4" t="s">
        <v>24</v>
      </c>
      <c r="J68" s="4" t="s">
        <v>25</v>
      </c>
      <c r="K68" s="4" t="s">
        <v>66</v>
      </c>
      <c r="L68" s="4" t="s">
        <v>14</v>
      </c>
    </row>
    <row r="69" spans="1:12">
      <c r="A69" s="54" t="s">
        <v>102</v>
      </c>
      <c r="B69" s="55"/>
      <c r="C69" s="55"/>
      <c r="D69" s="55"/>
      <c r="E69" s="56"/>
      <c r="F69" s="4" t="s">
        <v>103</v>
      </c>
      <c r="G69" s="4">
        <v>74</v>
      </c>
      <c r="H69" s="15">
        <f>L66</f>
        <v>20470.719351570417</v>
      </c>
      <c r="I69" s="4">
        <f>H60</f>
        <v>0.1</v>
      </c>
      <c r="J69" s="11">
        <f t="shared" ref="J69:J72" si="4">G69/H69*I69</f>
        <v>3.6149193747958384E-4</v>
      </c>
      <c r="K69" s="4">
        <v>5.36</v>
      </c>
      <c r="L69" s="15">
        <f>J69*K69</f>
        <v>1.9375967848905696E-3</v>
      </c>
    </row>
    <row r="70" spans="1:12">
      <c r="A70" s="51" t="s">
        <v>27</v>
      </c>
      <c r="B70" s="51"/>
      <c r="C70" s="51"/>
      <c r="D70" s="51"/>
      <c r="E70" s="51"/>
      <c r="F70" s="2" t="s">
        <v>30</v>
      </c>
      <c r="G70" s="2">
        <v>0.376</v>
      </c>
      <c r="H70" s="5">
        <f>H69</f>
        <v>20470.719351570417</v>
      </c>
      <c r="I70" s="4">
        <f>H60</f>
        <v>0.1</v>
      </c>
      <c r="J70" s="11">
        <f t="shared" si="4"/>
        <v>1.8367698444908584E-6</v>
      </c>
      <c r="K70" s="2">
        <v>1448.65</v>
      </c>
      <c r="L70" s="5">
        <f t="shared" ref="L70:L72" si="5">K70*J70</f>
        <v>2.6608366352216823E-3</v>
      </c>
    </row>
    <row r="71" spans="1:12">
      <c r="A71" s="51" t="s">
        <v>28</v>
      </c>
      <c r="B71" s="51"/>
      <c r="C71" s="51"/>
      <c r="D71" s="51"/>
      <c r="E71" s="51"/>
      <c r="F71" s="2" t="s">
        <v>31</v>
      </c>
      <c r="G71" s="2">
        <v>5</v>
      </c>
      <c r="H71" s="5">
        <f>H69</f>
        <v>20470.719351570417</v>
      </c>
      <c r="I71" s="4">
        <f>H60</f>
        <v>0.1</v>
      </c>
      <c r="J71" s="11">
        <f t="shared" si="4"/>
        <v>2.4425130910782693E-5</v>
      </c>
      <c r="K71" s="2">
        <v>28.71</v>
      </c>
      <c r="L71" s="5">
        <f t="shared" si="5"/>
        <v>7.0124550844857109E-4</v>
      </c>
    </row>
    <row r="72" spans="1:12">
      <c r="A72" s="51" t="s">
        <v>29</v>
      </c>
      <c r="B72" s="51"/>
      <c r="C72" s="51"/>
      <c r="D72" s="51"/>
      <c r="E72" s="51"/>
      <c r="F72" s="2" t="s">
        <v>31</v>
      </c>
      <c r="G72" s="2">
        <v>5</v>
      </c>
      <c r="H72" s="5">
        <f>H69</f>
        <v>20470.719351570417</v>
      </c>
      <c r="I72" s="4">
        <f>H60</f>
        <v>0.1</v>
      </c>
      <c r="J72" s="11">
        <f t="shared" si="4"/>
        <v>2.4425130910782693E-5</v>
      </c>
      <c r="K72" s="2">
        <v>40.76</v>
      </c>
      <c r="L72" s="5">
        <f t="shared" si="5"/>
        <v>9.9556833592350262E-4</v>
      </c>
    </row>
    <row r="73" spans="1:12">
      <c r="A73" s="60" t="s">
        <v>32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31">
        <f>SUM(L69:L72)</f>
        <v>6.2952472644843254E-3</v>
      </c>
    </row>
    <row r="75" spans="1:12">
      <c r="A75" s="61" t="s">
        <v>33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</row>
    <row r="77" spans="1:12" ht="75">
      <c r="A77" s="53" t="s">
        <v>38</v>
      </c>
      <c r="B77" s="53"/>
      <c r="C77" s="53"/>
      <c r="D77" s="53"/>
      <c r="E77" s="53"/>
      <c r="F77" s="4" t="s">
        <v>16</v>
      </c>
      <c r="G77" s="4" t="s">
        <v>22</v>
      </c>
      <c r="H77" s="4" t="s">
        <v>23</v>
      </c>
      <c r="I77" s="4" t="s">
        <v>24</v>
      </c>
      <c r="J77" s="4" t="s">
        <v>25</v>
      </c>
      <c r="K77" s="4" t="s">
        <v>67</v>
      </c>
      <c r="L77" s="4" t="s">
        <v>14</v>
      </c>
    </row>
    <row r="78" spans="1:12">
      <c r="A78" s="51" t="s">
        <v>34</v>
      </c>
      <c r="B78" s="51"/>
      <c r="C78" s="51"/>
      <c r="D78" s="51"/>
      <c r="E78" s="51"/>
      <c r="F78" s="2" t="s">
        <v>35</v>
      </c>
      <c r="G78" s="2">
        <v>0.1</v>
      </c>
      <c r="H78" s="5">
        <f>L66</f>
        <v>20470.719351570417</v>
      </c>
      <c r="I78" s="5">
        <f>H60</f>
        <v>0.1</v>
      </c>
      <c r="J78" s="11">
        <f>G78/H78*I78</f>
        <v>4.8850261821565388E-7</v>
      </c>
      <c r="K78" s="2">
        <v>11994.24</v>
      </c>
      <c r="L78" s="5">
        <f>J78*K78</f>
        <v>5.8592176435069247E-3</v>
      </c>
    </row>
    <row r="79" spans="1:12">
      <c r="A79" s="51" t="s">
        <v>108</v>
      </c>
      <c r="B79" s="51"/>
      <c r="C79" s="51"/>
      <c r="D79" s="51"/>
      <c r="E79" s="51"/>
      <c r="F79" s="2" t="s">
        <v>35</v>
      </c>
      <c r="G79" s="2">
        <v>0.1</v>
      </c>
      <c r="H79" s="5">
        <f>L66</f>
        <v>20470.719351570417</v>
      </c>
      <c r="I79" s="5">
        <f>H60</f>
        <v>0.1</v>
      </c>
      <c r="J79" s="11">
        <f t="shared" ref="J79:J82" si="6">G79/H79*I79</f>
        <v>4.8850261821565388E-7</v>
      </c>
      <c r="K79" s="2">
        <v>7969.56</v>
      </c>
      <c r="L79" s="5">
        <f t="shared" ref="L79:L82" si="7">J79*K79</f>
        <v>3.8931509260267468E-3</v>
      </c>
    </row>
    <row r="80" spans="1:12" ht="18" customHeight="1">
      <c r="A80" s="51" t="s">
        <v>106</v>
      </c>
      <c r="B80" s="51"/>
      <c r="C80" s="51"/>
      <c r="D80" s="51"/>
      <c r="E80" s="51"/>
      <c r="F80" s="2" t="s">
        <v>35</v>
      </c>
      <c r="G80" s="2">
        <v>0.1</v>
      </c>
      <c r="H80" s="5">
        <f>L66</f>
        <v>20470.719351570417</v>
      </c>
      <c r="I80" s="5">
        <f>H60</f>
        <v>0.1</v>
      </c>
      <c r="J80" s="11">
        <f t="shared" si="6"/>
        <v>4.8850261821565388E-7</v>
      </c>
      <c r="K80" s="2">
        <v>25200</v>
      </c>
      <c r="L80" s="5">
        <f t="shared" si="7"/>
        <v>1.2310265979034478E-2</v>
      </c>
    </row>
    <row r="81" spans="1:13" ht="29.25" customHeight="1">
      <c r="A81" s="52" t="s">
        <v>107</v>
      </c>
      <c r="B81" s="49"/>
      <c r="C81" s="49"/>
      <c r="D81" s="49"/>
      <c r="E81" s="50"/>
      <c r="F81" s="2" t="s">
        <v>35</v>
      </c>
      <c r="G81" s="2">
        <v>0.1</v>
      </c>
      <c r="H81" s="5">
        <f>L66</f>
        <v>20470.719351570417</v>
      </c>
      <c r="I81" s="5">
        <f>H60</f>
        <v>0.1</v>
      </c>
      <c r="J81" s="11">
        <f t="shared" si="6"/>
        <v>4.8850261821565388E-7</v>
      </c>
      <c r="K81" s="2">
        <v>56832</v>
      </c>
      <c r="L81" s="5">
        <f t="shared" si="7"/>
        <v>2.7762580798432041E-2</v>
      </c>
    </row>
    <row r="82" spans="1:13" ht="29.25" customHeight="1">
      <c r="A82" s="54" t="s">
        <v>109</v>
      </c>
      <c r="B82" s="55"/>
      <c r="C82" s="55"/>
      <c r="D82" s="55"/>
      <c r="E82" s="56"/>
      <c r="F82" s="16" t="s">
        <v>35</v>
      </c>
      <c r="G82" s="2">
        <v>0.1</v>
      </c>
      <c r="H82" s="5">
        <f>L66</f>
        <v>20470.719351570417</v>
      </c>
      <c r="I82" s="5">
        <f>H60</f>
        <v>0.1</v>
      </c>
      <c r="J82" s="11">
        <f t="shared" si="6"/>
        <v>4.8850261821565388E-7</v>
      </c>
      <c r="K82" s="2">
        <v>34800</v>
      </c>
      <c r="L82" s="5">
        <f t="shared" si="7"/>
        <v>1.6999891113904757E-2</v>
      </c>
    </row>
    <row r="83" spans="1:13">
      <c r="A83" s="62" t="s">
        <v>36</v>
      </c>
      <c r="B83" s="63"/>
      <c r="C83" s="63"/>
      <c r="D83" s="63"/>
      <c r="E83" s="63"/>
      <c r="F83" s="63"/>
      <c r="G83" s="63"/>
      <c r="H83" s="63"/>
      <c r="I83" s="63"/>
      <c r="J83" s="63"/>
      <c r="K83" s="64"/>
      <c r="L83" s="5">
        <f>SUM(L78:L82)</f>
        <v>6.6825106460904948E-2</v>
      </c>
    </row>
    <row r="85" spans="1:13">
      <c r="A85" s="61" t="s">
        <v>37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7" spans="1:13" ht="60">
      <c r="A87" s="53" t="s">
        <v>38</v>
      </c>
      <c r="B87" s="53"/>
      <c r="C87" s="53"/>
      <c r="D87" s="53"/>
      <c r="E87" s="53"/>
      <c r="F87" s="4" t="s">
        <v>16</v>
      </c>
      <c r="G87" s="4" t="s">
        <v>22</v>
      </c>
      <c r="H87" s="4" t="s">
        <v>23</v>
      </c>
      <c r="I87" s="4" t="s">
        <v>24</v>
      </c>
      <c r="J87" s="4" t="s">
        <v>25</v>
      </c>
      <c r="K87" s="4" t="s">
        <v>26</v>
      </c>
      <c r="L87" s="4" t="s">
        <v>14</v>
      </c>
    </row>
    <row r="88" spans="1:13" ht="30" customHeight="1">
      <c r="A88" s="54"/>
      <c r="B88" s="55"/>
      <c r="C88" s="55"/>
      <c r="D88" s="55"/>
      <c r="E88" s="56"/>
      <c r="F88" s="16"/>
      <c r="G88" s="17"/>
      <c r="H88" s="5"/>
      <c r="I88" s="18"/>
      <c r="J88" s="11"/>
      <c r="K88" s="17"/>
      <c r="L88" s="5">
        <f>J88*K88</f>
        <v>0</v>
      </c>
    </row>
    <row r="89" spans="1:13">
      <c r="A89" s="60" t="s">
        <v>39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2"/>
    </row>
    <row r="91" spans="1:13" ht="120">
      <c r="A91" s="53" t="s">
        <v>40</v>
      </c>
      <c r="B91" s="53"/>
      <c r="C91" s="53"/>
      <c r="D91" s="53"/>
      <c r="E91" s="53"/>
      <c r="F91" s="4" t="s">
        <v>16</v>
      </c>
      <c r="G91" s="4" t="s">
        <v>22</v>
      </c>
      <c r="H91" s="4" t="s">
        <v>23</v>
      </c>
      <c r="I91" s="4" t="s">
        <v>24</v>
      </c>
      <c r="J91" s="4" t="s">
        <v>25</v>
      </c>
      <c r="K91" s="4" t="s">
        <v>69</v>
      </c>
      <c r="L91" s="4" t="s">
        <v>41</v>
      </c>
      <c r="M91" s="4" t="s">
        <v>14</v>
      </c>
    </row>
    <row r="92" spans="1:13" ht="30">
      <c r="A92" s="53" t="s">
        <v>42</v>
      </c>
      <c r="B92" s="53"/>
      <c r="C92" s="53"/>
      <c r="D92" s="53"/>
      <c r="E92" s="53"/>
      <c r="F92" s="10" t="s">
        <v>43</v>
      </c>
      <c r="G92" s="2">
        <v>1.33</v>
      </c>
      <c r="H92" s="14">
        <f>L66</f>
        <v>20470.719351570417</v>
      </c>
      <c r="I92" s="5">
        <f>H60</f>
        <v>0.1</v>
      </c>
      <c r="J92" s="30">
        <f>G92/H92*I92</f>
        <v>6.4970848222681963E-6</v>
      </c>
      <c r="K92" s="2">
        <v>3134.92</v>
      </c>
      <c r="L92" s="2">
        <v>12</v>
      </c>
      <c r="M92" s="5">
        <f>J92*K92*L92</f>
        <v>0.24441409381230017</v>
      </c>
    </row>
    <row r="93" spans="1:13">
      <c r="A93" s="60" t="s">
        <v>44</v>
      </c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5">
        <f>SUM(M92)</f>
        <v>0.24441409381230017</v>
      </c>
    </row>
    <row r="95" spans="1:13">
      <c r="A95" s="61" t="s">
        <v>68</v>
      </c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</row>
    <row r="96" spans="1:13" ht="30.75" customHeight="1"/>
    <row r="97" spans="1:12" ht="75">
      <c r="A97" s="53" t="s">
        <v>8</v>
      </c>
      <c r="B97" s="53"/>
      <c r="C97" s="53"/>
      <c r="D97" s="53"/>
      <c r="E97" s="53"/>
      <c r="F97" s="4" t="s">
        <v>9</v>
      </c>
      <c r="G97" s="2" t="s">
        <v>2</v>
      </c>
      <c r="H97" s="4" t="s">
        <v>23</v>
      </c>
      <c r="I97" s="4" t="s">
        <v>24</v>
      </c>
      <c r="J97" s="4" t="s">
        <v>25</v>
      </c>
      <c r="K97" s="10" t="s">
        <v>45</v>
      </c>
      <c r="L97" s="4" t="s">
        <v>14</v>
      </c>
    </row>
    <row r="98" spans="1:12">
      <c r="A98" s="51" t="s">
        <v>4</v>
      </c>
      <c r="B98" s="51"/>
      <c r="C98" s="51"/>
      <c r="D98" s="51"/>
      <c r="E98" s="51"/>
      <c r="F98" s="12">
        <v>34119.68</v>
      </c>
      <c r="G98" s="2">
        <v>0.1</v>
      </c>
      <c r="H98" s="19">
        <f>L66</f>
        <v>20470.719351570417</v>
      </c>
      <c r="I98" s="5">
        <f>H60</f>
        <v>0.1</v>
      </c>
      <c r="J98" s="11">
        <f>G98/H98*I98</f>
        <v>4.8850261821565388E-7</v>
      </c>
      <c r="K98" s="5">
        <f>F98*G98*12*1.302</f>
        <v>53308.588032000007</v>
      </c>
      <c r="L98" s="5">
        <f>J98*K98</f>
        <v>2.6041384827011675E-2</v>
      </c>
    </row>
    <row r="99" spans="1:12" ht="20.25" customHeight="1">
      <c r="A99" s="51" t="s">
        <v>110</v>
      </c>
      <c r="B99" s="51"/>
      <c r="C99" s="51"/>
      <c r="D99" s="51"/>
      <c r="E99" s="51"/>
      <c r="F99" s="12">
        <v>19213.38</v>
      </c>
      <c r="G99" s="2">
        <v>0.1</v>
      </c>
      <c r="H99" s="19">
        <f>L66</f>
        <v>20470.719351570417</v>
      </c>
      <c r="I99" s="5">
        <f>H60</f>
        <v>0.1</v>
      </c>
      <c r="J99" s="11">
        <f t="shared" ref="J99:J120" si="8">G99/H99*I99</f>
        <v>4.8850261821565388E-7</v>
      </c>
      <c r="K99" s="5">
        <f t="shared" ref="K99:K120" si="9">F99*G99*12*1.302</f>
        <v>30018.984912000007</v>
      </c>
      <c r="L99" s="5">
        <f t="shared" ref="L99:L120" si="10">J99*K99</f>
        <v>1.4664352725688213E-2</v>
      </c>
    </row>
    <row r="100" spans="1:12" ht="30.75" customHeight="1">
      <c r="A100" s="52" t="s">
        <v>111</v>
      </c>
      <c r="B100" s="49"/>
      <c r="C100" s="49"/>
      <c r="D100" s="49"/>
      <c r="E100" s="50"/>
      <c r="F100" s="12">
        <v>15809.22</v>
      </c>
      <c r="G100" s="2">
        <v>0.1</v>
      </c>
      <c r="H100" s="19">
        <f>L66</f>
        <v>20470.719351570417</v>
      </c>
      <c r="I100" s="5">
        <f>H60</f>
        <v>0.1</v>
      </c>
      <c r="J100" s="11">
        <f t="shared" si="8"/>
        <v>4.8850261821565388E-7</v>
      </c>
      <c r="K100" s="5">
        <f t="shared" si="9"/>
        <v>24700.325327999999</v>
      </c>
      <c r="L100" s="5">
        <f t="shared" si="10"/>
        <v>1.2066173593506429E-2</v>
      </c>
    </row>
    <row r="101" spans="1:12" ht="15" customHeight="1">
      <c r="A101" s="59" t="s">
        <v>90</v>
      </c>
      <c r="B101" s="59"/>
      <c r="C101" s="59"/>
      <c r="D101" s="59"/>
      <c r="E101" s="59"/>
      <c r="F101" s="12">
        <v>9544</v>
      </c>
      <c r="G101" s="2">
        <v>0.5</v>
      </c>
      <c r="H101" s="19">
        <f>L66</f>
        <v>20470.719351570417</v>
      </c>
      <c r="I101" s="5">
        <f>H60</f>
        <v>0.1</v>
      </c>
      <c r="J101" s="11">
        <f t="shared" si="8"/>
        <v>2.4425130910782693E-6</v>
      </c>
      <c r="K101" s="5">
        <f t="shared" si="9"/>
        <v>74557.728000000003</v>
      </c>
      <c r="L101" s="5">
        <f t="shared" si="10"/>
        <v>0.18210822668105284</v>
      </c>
    </row>
    <row r="102" spans="1:12" ht="18.75" customHeight="1">
      <c r="A102" s="59" t="s">
        <v>91</v>
      </c>
      <c r="B102" s="59"/>
      <c r="C102" s="59"/>
      <c r="D102" s="59"/>
      <c r="E102" s="59"/>
      <c r="F102" s="12">
        <v>9544</v>
      </c>
      <c r="G102" s="2">
        <v>0.46</v>
      </c>
      <c r="H102" s="19">
        <f>L66</f>
        <v>20470.719351570417</v>
      </c>
      <c r="I102" s="5">
        <f>H60</f>
        <v>0.1</v>
      </c>
      <c r="J102" s="11">
        <f t="shared" si="8"/>
        <v>2.2471120437920078E-6</v>
      </c>
      <c r="K102" s="5">
        <f t="shared" si="9"/>
        <v>68593.109759999992</v>
      </c>
      <c r="L102" s="5">
        <f t="shared" si="10"/>
        <v>0.1541364030628431</v>
      </c>
    </row>
    <row r="103" spans="1:12" ht="14.25" customHeight="1">
      <c r="A103" s="59" t="s">
        <v>5</v>
      </c>
      <c r="B103" s="59"/>
      <c r="C103" s="59"/>
      <c r="D103" s="59"/>
      <c r="E103" s="59"/>
      <c r="F103" s="12">
        <v>9544</v>
      </c>
      <c r="G103" s="2">
        <v>0.18</v>
      </c>
      <c r="H103" s="19">
        <f>L66</f>
        <v>20470.719351570417</v>
      </c>
      <c r="I103" s="5">
        <f>H60</f>
        <v>0.1</v>
      </c>
      <c r="J103" s="11">
        <f t="shared" si="8"/>
        <v>8.793047127881769E-7</v>
      </c>
      <c r="K103" s="5">
        <f t="shared" si="9"/>
        <v>26840.782079999997</v>
      </c>
      <c r="L103" s="5">
        <f t="shared" si="10"/>
        <v>2.3601226177864441E-2</v>
      </c>
    </row>
    <row r="104" spans="1:12">
      <c r="A104" s="59" t="s">
        <v>92</v>
      </c>
      <c r="B104" s="59"/>
      <c r="C104" s="59"/>
      <c r="D104" s="59"/>
      <c r="E104" s="59"/>
      <c r="F104" s="2">
        <v>9544</v>
      </c>
      <c r="G104" s="2">
        <v>1.5</v>
      </c>
      <c r="H104" s="19">
        <f>L66</f>
        <v>20470.719351570417</v>
      </c>
      <c r="I104" s="5">
        <f>H60</f>
        <v>0.1</v>
      </c>
      <c r="J104" s="11">
        <f t="shared" si="8"/>
        <v>7.3275392732348079E-6</v>
      </c>
      <c r="K104" s="5">
        <f t="shared" si="9"/>
        <v>223673.18400000001</v>
      </c>
      <c r="L104" s="5">
        <f t="shared" si="10"/>
        <v>1.6389740401294755</v>
      </c>
    </row>
    <row r="105" spans="1:12" ht="15" customHeight="1">
      <c r="A105" s="59" t="s">
        <v>93</v>
      </c>
      <c r="B105" s="59"/>
      <c r="C105" s="59"/>
      <c r="D105" s="59"/>
      <c r="E105" s="59"/>
      <c r="F105" s="12">
        <v>9544</v>
      </c>
      <c r="G105" s="2">
        <v>0.2</v>
      </c>
      <c r="H105" s="19">
        <f>L66</f>
        <v>20470.719351570417</v>
      </c>
      <c r="I105" s="5">
        <f>H60</f>
        <v>0.1</v>
      </c>
      <c r="J105" s="11">
        <f t="shared" si="8"/>
        <v>9.7700523643130776E-7</v>
      </c>
      <c r="K105" s="5">
        <f t="shared" si="9"/>
        <v>29823.091200000003</v>
      </c>
      <c r="L105" s="5">
        <f t="shared" si="10"/>
        <v>2.9137316268968455E-2</v>
      </c>
    </row>
    <row r="106" spans="1:12">
      <c r="A106" s="51" t="s">
        <v>87</v>
      </c>
      <c r="B106" s="51"/>
      <c r="C106" s="51"/>
      <c r="D106" s="51"/>
      <c r="E106" s="51"/>
      <c r="F106" s="12">
        <v>9544</v>
      </c>
      <c r="G106" s="2">
        <v>0.5</v>
      </c>
      <c r="H106" s="19">
        <f>L66</f>
        <v>20470.719351570417</v>
      </c>
      <c r="I106" s="5">
        <f>H60</f>
        <v>0.1</v>
      </c>
      <c r="J106" s="11">
        <f t="shared" si="8"/>
        <v>2.4425130910782693E-6</v>
      </c>
      <c r="K106" s="5">
        <f t="shared" si="9"/>
        <v>74557.728000000003</v>
      </c>
      <c r="L106" s="5">
        <f t="shared" si="10"/>
        <v>0.18210822668105284</v>
      </c>
    </row>
    <row r="107" spans="1:12" ht="15.75" customHeight="1">
      <c r="A107" s="51" t="s">
        <v>88</v>
      </c>
      <c r="B107" s="51"/>
      <c r="C107" s="51"/>
      <c r="D107" s="51"/>
      <c r="E107" s="51"/>
      <c r="F107" s="12">
        <v>9544</v>
      </c>
      <c r="G107" s="2">
        <v>0.5</v>
      </c>
      <c r="H107" s="19">
        <f>L66</f>
        <v>20470.719351570417</v>
      </c>
      <c r="I107" s="5">
        <f>H60</f>
        <v>0.1</v>
      </c>
      <c r="J107" s="11">
        <f t="shared" si="8"/>
        <v>2.4425130910782693E-6</v>
      </c>
      <c r="K107" s="5">
        <f t="shared" si="9"/>
        <v>74557.728000000003</v>
      </c>
      <c r="L107" s="5">
        <f t="shared" si="10"/>
        <v>0.18210822668105284</v>
      </c>
    </row>
    <row r="108" spans="1:12" ht="13.5" customHeight="1">
      <c r="A108" s="51" t="s">
        <v>75</v>
      </c>
      <c r="B108" s="51"/>
      <c r="C108" s="51"/>
      <c r="D108" s="51"/>
      <c r="E108" s="51"/>
      <c r="F108" s="12">
        <v>12108.3</v>
      </c>
      <c r="G108" s="2">
        <v>0.5</v>
      </c>
      <c r="H108" s="19">
        <f>L66</f>
        <v>20470.719351570417</v>
      </c>
      <c r="I108" s="5">
        <f>H60</f>
        <v>0.1</v>
      </c>
      <c r="J108" s="11">
        <f t="shared" si="8"/>
        <v>2.4425130910782693E-6</v>
      </c>
      <c r="K108" s="5">
        <f t="shared" si="9"/>
        <v>94590.039599999989</v>
      </c>
      <c r="L108" s="5">
        <f t="shared" si="10"/>
        <v>0.23103741000861186</v>
      </c>
    </row>
    <row r="109" spans="1:12" ht="17.25" customHeight="1">
      <c r="A109" s="59" t="s">
        <v>97</v>
      </c>
      <c r="B109" s="59"/>
      <c r="C109" s="59"/>
      <c r="D109" s="59"/>
      <c r="E109" s="59"/>
      <c r="F109" s="12">
        <v>15809.22</v>
      </c>
      <c r="G109" s="2">
        <v>0.5</v>
      </c>
      <c r="H109" s="19">
        <f>L66</f>
        <v>20470.719351570417</v>
      </c>
      <c r="I109" s="5">
        <f>H60</f>
        <v>0.1</v>
      </c>
      <c r="J109" s="11">
        <f t="shared" si="8"/>
        <v>2.4425130910782693E-6</v>
      </c>
      <c r="K109" s="5">
        <f t="shared" si="9"/>
        <v>123501.62663999999</v>
      </c>
      <c r="L109" s="5">
        <f t="shared" si="10"/>
        <v>0.30165433983766071</v>
      </c>
    </row>
    <row r="110" spans="1:12" ht="14.25" customHeight="1">
      <c r="A110" s="51" t="s">
        <v>112</v>
      </c>
      <c r="B110" s="51"/>
      <c r="C110" s="51"/>
      <c r="D110" s="51"/>
      <c r="E110" s="51"/>
      <c r="F110" s="12">
        <v>15809.22</v>
      </c>
      <c r="G110" s="2">
        <v>0.5</v>
      </c>
      <c r="H110" s="19">
        <f>L66</f>
        <v>20470.719351570417</v>
      </c>
      <c r="I110" s="5">
        <f>H60</f>
        <v>0.1</v>
      </c>
      <c r="J110" s="11">
        <f t="shared" si="8"/>
        <v>2.4425130910782693E-6</v>
      </c>
      <c r="K110" s="5">
        <f t="shared" si="9"/>
        <v>123501.62663999999</v>
      </c>
      <c r="L110" s="5">
        <f t="shared" si="10"/>
        <v>0.30165433983766071</v>
      </c>
    </row>
    <row r="111" spans="1:12" ht="17.25" customHeight="1">
      <c r="A111" s="51" t="s">
        <v>77</v>
      </c>
      <c r="B111" s="51"/>
      <c r="C111" s="51"/>
      <c r="D111" s="51"/>
      <c r="E111" s="51"/>
      <c r="F111" s="12">
        <v>9544</v>
      </c>
      <c r="G111" s="2">
        <v>0.5</v>
      </c>
      <c r="H111" s="19">
        <f>L66</f>
        <v>20470.719351570417</v>
      </c>
      <c r="I111" s="5">
        <f>H60</f>
        <v>0.1</v>
      </c>
      <c r="J111" s="11">
        <f t="shared" si="8"/>
        <v>2.4425130910782693E-6</v>
      </c>
      <c r="K111" s="5">
        <f t="shared" si="9"/>
        <v>74557.728000000003</v>
      </c>
      <c r="L111" s="5">
        <f t="shared" si="10"/>
        <v>0.18210822668105284</v>
      </c>
    </row>
    <row r="112" spans="1:12" ht="15" customHeight="1">
      <c r="A112" s="51" t="s">
        <v>79</v>
      </c>
      <c r="B112" s="51"/>
      <c r="C112" s="51"/>
      <c r="D112" s="51"/>
      <c r="E112" s="51"/>
      <c r="F112" s="12">
        <v>9544</v>
      </c>
      <c r="G112" s="2">
        <v>0.5</v>
      </c>
      <c r="H112" s="19">
        <f>L66</f>
        <v>20470.719351570417</v>
      </c>
      <c r="I112" s="5">
        <f>H60</f>
        <v>0.1</v>
      </c>
      <c r="J112" s="11">
        <f t="shared" si="8"/>
        <v>2.4425130910782693E-6</v>
      </c>
      <c r="K112" s="5">
        <f t="shared" si="9"/>
        <v>74557.728000000003</v>
      </c>
      <c r="L112" s="5">
        <f t="shared" si="10"/>
        <v>0.18210822668105284</v>
      </c>
    </row>
    <row r="113" spans="1:12">
      <c r="A113" s="51" t="s">
        <v>80</v>
      </c>
      <c r="B113" s="51"/>
      <c r="C113" s="51"/>
      <c r="D113" s="51"/>
      <c r="E113" s="51"/>
      <c r="F113" s="12">
        <v>9544</v>
      </c>
      <c r="G113" s="2">
        <v>0.25</v>
      </c>
      <c r="H113" s="19">
        <f>L66</f>
        <v>20470.719351570417</v>
      </c>
      <c r="I113" s="5">
        <f>H60</f>
        <v>0.1</v>
      </c>
      <c r="J113" s="11">
        <f t="shared" si="8"/>
        <v>1.2212565455391347E-6</v>
      </c>
      <c r="K113" s="5">
        <f t="shared" si="9"/>
        <v>37278.864000000001</v>
      </c>
      <c r="L113" s="5">
        <f t="shared" si="10"/>
        <v>4.5527056670263209E-2</v>
      </c>
    </row>
    <row r="114" spans="1:12">
      <c r="A114" s="51" t="s">
        <v>82</v>
      </c>
      <c r="B114" s="51"/>
      <c r="C114" s="51"/>
      <c r="D114" s="51"/>
      <c r="E114" s="51"/>
      <c r="F114" s="12">
        <v>9544</v>
      </c>
      <c r="G114" s="2">
        <v>0.5</v>
      </c>
      <c r="H114" s="19">
        <f>L66</f>
        <v>20470.719351570417</v>
      </c>
      <c r="I114" s="5">
        <f>H60</f>
        <v>0.1</v>
      </c>
      <c r="J114" s="11">
        <f t="shared" si="8"/>
        <v>2.4425130910782693E-6</v>
      </c>
      <c r="K114" s="5">
        <f t="shared" si="9"/>
        <v>74557.728000000003</v>
      </c>
      <c r="L114" s="5">
        <f t="shared" si="10"/>
        <v>0.18210822668105284</v>
      </c>
    </row>
    <row r="115" spans="1:12">
      <c r="A115" s="51" t="s">
        <v>83</v>
      </c>
      <c r="B115" s="51"/>
      <c r="C115" s="51"/>
      <c r="D115" s="51"/>
      <c r="E115" s="51"/>
      <c r="F115" s="12">
        <v>9544</v>
      </c>
      <c r="G115" s="2">
        <v>0.5</v>
      </c>
      <c r="H115" s="19">
        <f>L66</f>
        <v>20470.719351570417</v>
      </c>
      <c r="I115" s="5">
        <f>H60</f>
        <v>0.1</v>
      </c>
      <c r="J115" s="11">
        <f t="shared" si="8"/>
        <v>2.4425130910782693E-6</v>
      </c>
      <c r="K115" s="5">
        <f t="shared" si="9"/>
        <v>74557.728000000003</v>
      </c>
      <c r="L115" s="5">
        <f t="shared" si="10"/>
        <v>0.18210822668105284</v>
      </c>
    </row>
    <row r="116" spans="1:12">
      <c r="A116" s="51" t="s">
        <v>84</v>
      </c>
      <c r="B116" s="51"/>
      <c r="C116" s="51"/>
      <c r="D116" s="51"/>
      <c r="E116" s="51"/>
      <c r="F116" s="12">
        <v>9544</v>
      </c>
      <c r="G116" s="2">
        <v>0.5</v>
      </c>
      <c r="H116" s="19">
        <f>L66</f>
        <v>20470.719351570417</v>
      </c>
      <c r="I116" s="5">
        <f>H60</f>
        <v>0.1</v>
      </c>
      <c r="J116" s="11">
        <f t="shared" si="8"/>
        <v>2.4425130910782693E-6</v>
      </c>
      <c r="K116" s="5">
        <f t="shared" si="9"/>
        <v>74557.728000000003</v>
      </c>
      <c r="L116" s="5">
        <f t="shared" si="10"/>
        <v>0.18210822668105284</v>
      </c>
    </row>
    <row r="117" spans="1:12">
      <c r="A117" s="51" t="s">
        <v>85</v>
      </c>
      <c r="B117" s="51"/>
      <c r="C117" s="51"/>
      <c r="D117" s="51"/>
      <c r="E117" s="51"/>
      <c r="F117" s="12">
        <v>9544</v>
      </c>
      <c r="G117" s="2">
        <v>0.5</v>
      </c>
      <c r="H117" s="19">
        <f>L66</f>
        <v>20470.719351570417</v>
      </c>
      <c r="I117" s="5">
        <f>H60</f>
        <v>0.1</v>
      </c>
      <c r="J117" s="11">
        <f t="shared" si="8"/>
        <v>2.4425130910782693E-6</v>
      </c>
      <c r="K117" s="5">
        <f t="shared" si="9"/>
        <v>74557.728000000003</v>
      </c>
      <c r="L117" s="5">
        <f t="shared" si="10"/>
        <v>0.18210822668105284</v>
      </c>
    </row>
    <row r="118" spans="1:12" ht="27" customHeight="1">
      <c r="A118" s="52" t="s">
        <v>86</v>
      </c>
      <c r="B118" s="49"/>
      <c r="C118" s="49"/>
      <c r="D118" s="49"/>
      <c r="E118" s="50"/>
      <c r="F118" s="12">
        <v>9544</v>
      </c>
      <c r="G118" s="2">
        <v>0.5</v>
      </c>
      <c r="H118" s="19">
        <f>L66</f>
        <v>20470.719351570417</v>
      </c>
      <c r="I118" s="5">
        <f>H60</f>
        <v>0.1</v>
      </c>
      <c r="J118" s="11">
        <f t="shared" si="8"/>
        <v>2.4425130910782693E-6</v>
      </c>
      <c r="K118" s="5">
        <f t="shared" si="9"/>
        <v>74557.728000000003</v>
      </c>
      <c r="L118" s="5">
        <f t="shared" si="10"/>
        <v>0.18210822668105284</v>
      </c>
    </row>
    <row r="119" spans="1:12">
      <c r="A119" s="51" t="s">
        <v>114</v>
      </c>
      <c r="B119" s="51"/>
      <c r="C119" s="51"/>
      <c r="D119" s="51"/>
      <c r="E119" s="51"/>
      <c r="F119" s="12">
        <v>9544</v>
      </c>
      <c r="G119" s="2">
        <v>0.251</v>
      </c>
      <c r="H119" s="19">
        <f>L66</f>
        <v>20470.719351570417</v>
      </c>
      <c r="I119" s="5">
        <f>H60</f>
        <v>0.1</v>
      </c>
      <c r="J119" s="11">
        <f t="shared" si="8"/>
        <v>1.226141571721291E-6</v>
      </c>
      <c r="K119" s="5">
        <f t="shared" si="9"/>
        <v>37427.979456000001</v>
      </c>
      <c r="L119" s="5">
        <f t="shared" si="10"/>
        <v>4.5892001556532031E-2</v>
      </c>
    </row>
    <row r="120" spans="1:12" ht="15" customHeight="1">
      <c r="A120" s="52" t="s">
        <v>121</v>
      </c>
      <c r="B120" s="49"/>
      <c r="C120" s="49"/>
      <c r="D120" s="49"/>
      <c r="E120" s="50"/>
      <c r="F120" s="12">
        <v>35790</v>
      </c>
      <c r="G120" s="2">
        <v>1.87</v>
      </c>
      <c r="H120" s="19">
        <f>L66</f>
        <v>20470.719351570417</v>
      </c>
      <c r="I120" s="5">
        <f>H60</f>
        <v>0.1</v>
      </c>
      <c r="J120" s="11">
        <f t="shared" si="8"/>
        <v>9.1349989606327279E-6</v>
      </c>
      <c r="K120" s="5">
        <f t="shared" si="9"/>
        <v>1045672.1352000001</v>
      </c>
      <c r="L120" s="5">
        <f t="shared" si="10"/>
        <v>9.5522138682146061</v>
      </c>
    </row>
    <row r="121" spans="1:12" ht="15" customHeight="1">
      <c r="A121" s="52" t="s">
        <v>78</v>
      </c>
      <c r="B121" s="49"/>
      <c r="C121" s="49"/>
      <c r="D121" s="49"/>
      <c r="E121" s="50"/>
      <c r="F121" s="12">
        <v>15809.22</v>
      </c>
      <c r="G121" s="2">
        <v>0.5</v>
      </c>
      <c r="H121" s="19">
        <f>L66</f>
        <v>20470.719351570417</v>
      </c>
      <c r="I121" s="5">
        <f>H60</f>
        <v>0.1</v>
      </c>
      <c r="J121" s="11">
        <f t="shared" ref="J121" si="11">G121/H121*I121</f>
        <v>2.4425130910782693E-6</v>
      </c>
      <c r="K121" s="5">
        <f t="shared" ref="K121" si="12">F121*G121*12*1.302</f>
        <v>123501.62663999999</v>
      </c>
      <c r="L121" s="5">
        <f t="shared" ref="L121" si="13">J121*K121</f>
        <v>0.30165433983766071</v>
      </c>
    </row>
    <row r="122" spans="1:12" ht="15" customHeight="1">
      <c r="A122" s="54" t="s">
        <v>94</v>
      </c>
      <c r="B122" s="55"/>
      <c r="C122" s="55"/>
      <c r="D122" s="55"/>
      <c r="E122" s="56"/>
      <c r="F122" s="12">
        <v>15809.22</v>
      </c>
      <c r="G122" s="2">
        <v>1.5</v>
      </c>
      <c r="H122" s="19">
        <f>L66</f>
        <v>20470.719351570417</v>
      </c>
      <c r="I122" s="5">
        <f>H60</f>
        <v>0.1</v>
      </c>
      <c r="J122" s="11">
        <f t="shared" ref="J122:J127" si="14">G122/H122*I122</f>
        <v>7.3275392732348079E-6</v>
      </c>
      <c r="K122" s="5">
        <f t="shared" ref="K122:K128" si="15">F122*G122*12*1.302</f>
        <v>370504.87991999998</v>
      </c>
      <c r="L122" s="5">
        <f t="shared" ref="L122:L128" si="16">J122*K122</f>
        <v>2.7148890585389465</v>
      </c>
    </row>
    <row r="123" spans="1:12">
      <c r="A123" s="54" t="s">
        <v>95</v>
      </c>
      <c r="B123" s="55"/>
      <c r="C123" s="55"/>
      <c r="D123" s="55"/>
      <c r="E123" s="56"/>
      <c r="F123" s="12">
        <v>9544</v>
      </c>
      <c r="G123" s="2">
        <v>0.5</v>
      </c>
      <c r="H123" s="19">
        <f>L66</f>
        <v>20470.719351570417</v>
      </c>
      <c r="I123" s="5">
        <f>H60</f>
        <v>0.1</v>
      </c>
      <c r="J123" s="11">
        <f t="shared" si="14"/>
        <v>2.4425130910782693E-6</v>
      </c>
      <c r="K123" s="5">
        <f t="shared" si="15"/>
        <v>74557.728000000003</v>
      </c>
      <c r="L123" s="5">
        <f t="shared" si="16"/>
        <v>0.18210822668105284</v>
      </c>
    </row>
    <row r="124" spans="1:12">
      <c r="A124" s="54" t="s">
        <v>96</v>
      </c>
      <c r="B124" s="55"/>
      <c r="C124" s="55"/>
      <c r="D124" s="55"/>
      <c r="E124" s="56"/>
      <c r="F124" s="12">
        <v>12108.3</v>
      </c>
      <c r="G124" s="2">
        <v>0.5</v>
      </c>
      <c r="H124" s="19">
        <f>L66</f>
        <v>20470.719351570417</v>
      </c>
      <c r="I124" s="5">
        <f>H60</f>
        <v>0.1</v>
      </c>
      <c r="J124" s="11">
        <f t="shared" si="14"/>
        <v>2.4425130910782693E-6</v>
      </c>
      <c r="K124" s="5">
        <f t="shared" si="15"/>
        <v>94590.039599999989</v>
      </c>
      <c r="L124" s="5">
        <f t="shared" si="16"/>
        <v>0.23103741000861186</v>
      </c>
    </row>
    <row r="125" spans="1:12">
      <c r="A125" s="54" t="s">
        <v>125</v>
      </c>
      <c r="B125" s="55"/>
      <c r="C125" s="55"/>
      <c r="D125" s="55"/>
      <c r="E125" s="56"/>
      <c r="F125" s="12">
        <v>12108.3</v>
      </c>
      <c r="G125" s="2">
        <v>0.5</v>
      </c>
      <c r="H125" s="19">
        <f>L66</f>
        <v>20470.719351570417</v>
      </c>
      <c r="I125" s="5">
        <f>H60</f>
        <v>0.1</v>
      </c>
      <c r="J125" s="11">
        <f t="shared" si="14"/>
        <v>2.4425130910782693E-6</v>
      </c>
      <c r="K125" s="5">
        <f t="shared" si="15"/>
        <v>94590.039599999989</v>
      </c>
      <c r="L125" s="5">
        <f t="shared" si="16"/>
        <v>0.23103741000861186</v>
      </c>
    </row>
    <row r="126" spans="1:12">
      <c r="A126" s="52" t="s">
        <v>74</v>
      </c>
      <c r="B126" s="49"/>
      <c r="C126" s="49"/>
      <c r="D126" s="49"/>
      <c r="E126" s="50"/>
      <c r="F126" s="12">
        <v>12108.3</v>
      </c>
      <c r="G126" s="2">
        <v>0.5</v>
      </c>
      <c r="H126" s="19">
        <f>L66</f>
        <v>20470.719351570417</v>
      </c>
      <c r="I126" s="5">
        <f>H60</f>
        <v>0.1</v>
      </c>
      <c r="J126" s="11">
        <f t="shared" si="14"/>
        <v>2.4425130910782693E-6</v>
      </c>
      <c r="K126" s="5">
        <f t="shared" si="15"/>
        <v>94590.039599999989</v>
      </c>
      <c r="L126" s="5">
        <f t="shared" si="16"/>
        <v>0.23103741000861186</v>
      </c>
    </row>
    <row r="127" spans="1:12">
      <c r="A127" s="59" t="s">
        <v>99</v>
      </c>
      <c r="B127" s="59"/>
      <c r="C127" s="59"/>
      <c r="D127" s="59"/>
      <c r="E127" s="59"/>
      <c r="F127" s="12">
        <v>15809.22</v>
      </c>
      <c r="G127" s="2">
        <v>0.5</v>
      </c>
      <c r="H127" s="19">
        <f>L66</f>
        <v>20470.719351570417</v>
      </c>
      <c r="I127" s="5">
        <f>H60</f>
        <v>0.1</v>
      </c>
      <c r="J127" s="11">
        <f t="shared" si="14"/>
        <v>2.4425130910782693E-6</v>
      </c>
      <c r="K127" s="5">
        <f t="shared" si="15"/>
        <v>123501.62663999999</v>
      </c>
      <c r="L127" s="5">
        <f t="shared" si="16"/>
        <v>0.30165433983766071</v>
      </c>
    </row>
    <row r="128" spans="1:12">
      <c r="A128" s="52" t="s">
        <v>126</v>
      </c>
      <c r="B128" s="49"/>
      <c r="C128" s="49"/>
      <c r="D128" s="49"/>
      <c r="E128" s="50"/>
      <c r="F128" s="12">
        <v>12108.3</v>
      </c>
      <c r="G128" s="2">
        <v>0.5</v>
      </c>
      <c r="H128" s="19">
        <f>L66</f>
        <v>20470.719351570417</v>
      </c>
      <c r="I128" s="5">
        <f>H60</f>
        <v>0.1</v>
      </c>
      <c r="J128" s="11">
        <f t="shared" ref="J128" si="17">G128/H128*I128</f>
        <v>2.4425130910782693E-6</v>
      </c>
      <c r="K128" s="5">
        <f t="shared" si="15"/>
        <v>94590.039599999989</v>
      </c>
      <c r="L128" s="5">
        <f t="shared" si="16"/>
        <v>0.23103741000861186</v>
      </c>
    </row>
    <row r="129" spans="1:12">
      <c r="A129" s="52"/>
      <c r="B129" s="49"/>
      <c r="C129" s="49"/>
      <c r="D129" s="49"/>
      <c r="E129" s="50"/>
      <c r="F129" s="12"/>
      <c r="G129" s="2"/>
      <c r="H129" s="19"/>
      <c r="I129" s="5"/>
      <c r="J129" s="11"/>
      <c r="K129" s="11"/>
      <c r="L129" s="11"/>
    </row>
    <row r="130" spans="1:12">
      <c r="A130" s="53" t="s">
        <v>15</v>
      </c>
      <c r="B130" s="53"/>
      <c r="C130" s="53"/>
      <c r="D130" s="53"/>
      <c r="E130" s="53"/>
      <c r="F130" s="24">
        <f>SUM(F98:F128)</f>
        <v>406767.87999999989</v>
      </c>
      <c r="G130" s="24">
        <f>SUM(G98:G128)</f>
        <v>16.510999999999999</v>
      </c>
      <c r="H130" s="23"/>
      <c r="I130" s="23"/>
      <c r="J130" s="23"/>
      <c r="K130" s="25">
        <f>SUM(K98:K128)</f>
        <v>3734933.6364480001</v>
      </c>
      <c r="L130" s="5">
        <f>SUM(L98:L128)</f>
        <v>18.622137784650985</v>
      </c>
    </row>
    <row r="131" spans="1:12">
      <c r="A131" s="23" t="s">
        <v>46</v>
      </c>
      <c r="B131" s="23"/>
      <c r="C131" s="23"/>
      <c r="D131" s="23"/>
      <c r="E131" s="23"/>
    </row>
    <row r="132" spans="1:12">
      <c r="F132" s="22"/>
      <c r="G132" s="22"/>
      <c r="H132" s="22"/>
      <c r="I132" s="22"/>
      <c r="J132" s="22"/>
      <c r="K132" s="22"/>
      <c r="L132" s="22"/>
    </row>
    <row r="133" spans="1:12">
      <c r="A133" s="22" t="s">
        <v>47</v>
      </c>
      <c r="B133" s="22"/>
      <c r="C133" s="22"/>
      <c r="D133" s="22"/>
      <c r="E133" s="22"/>
    </row>
    <row r="134" spans="1:12" ht="60" customHeight="1">
      <c r="A134" s="57" t="s">
        <v>48</v>
      </c>
      <c r="B134" s="58"/>
      <c r="C134" s="58"/>
      <c r="D134" s="58"/>
      <c r="E134" s="58"/>
      <c r="F134" s="58" t="s">
        <v>16</v>
      </c>
      <c r="G134" s="46" t="s">
        <v>22</v>
      </c>
      <c r="H134" s="46" t="s">
        <v>23</v>
      </c>
      <c r="I134" s="46" t="s">
        <v>24</v>
      </c>
      <c r="J134" s="46" t="s">
        <v>25</v>
      </c>
      <c r="K134" s="46" t="s">
        <v>26</v>
      </c>
      <c r="L134" s="46" t="s">
        <v>14</v>
      </c>
    </row>
    <row r="135" spans="1:12">
      <c r="A135" s="58"/>
      <c r="B135" s="58"/>
      <c r="C135" s="58"/>
      <c r="D135" s="58"/>
      <c r="E135" s="58"/>
      <c r="F135" s="58"/>
      <c r="G135" s="73"/>
      <c r="H135" s="73"/>
      <c r="I135" s="73"/>
      <c r="J135" s="73"/>
      <c r="K135" s="73"/>
      <c r="L135" s="73"/>
    </row>
    <row r="136" spans="1:12">
      <c r="A136" s="51" t="s">
        <v>143</v>
      </c>
      <c r="B136" s="51"/>
      <c r="C136" s="51"/>
      <c r="D136" s="51"/>
      <c r="E136" s="51"/>
      <c r="F136" s="32" t="s">
        <v>49</v>
      </c>
      <c r="G136" s="2">
        <v>0.22</v>
      </c>
      <c r="H136" s="19">
        <f>L66</f>
        <v>20470.719351570417</v>
      </c>
      <c r="I136" s="5">
        <f>H60</f>
        <v>0.1</v>
      </c>
      <c r="J136" s="6">
        <f>G136/H136*I136</f>
        <v>1.0747057600744385E-6</v>
      </c>
      <c r="K136" s="2">
        <v>49459.95</v>
      </c>
      <c r="L136" s="31">
        <f>J136*K136</f>
        <v>5.3154893157993724E-2</v>
      </c>
    </row>
    <row r="137" spans="1:12">
      <c r="A137" s="62" t="s">
        <v>50</v>
      </c>
      <c r="B137" s="55"/>
      <c r="C137" s="55"/>
      <c r="D137" s="55"/>
      <c r="E137" s="56"/>
    </row>
    <row r="138" spans="1:12">
      <c r="F138" s="22"/>
      <c r="G138" s="22"/>
      <c r="H138" s="22"/>
      <c r="I138" s="22"/>
      <c r="J138" s="22"/>
      <c r="K138" s="22"/>
      <c r="L138" s="22"/>
    </row>
    <row r="139" spans="1:12">
      <c r="A139" s="61" t="s">
        <v>51</v>
      </c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</row>
    <row r="141" spans="1:12" ht="15" customHeight="1">
      <c r="A141" s="57" t="s">
        <v>52</v>
      </c>
      <c r="B141" s="57"/>
      <c r="C141" s="57"/>
      <c r="D141" s="53" t="s">
        <v>53</v>
      </c>
      <c r="E141" s="53"/>
      <c r="F141" s="53"/>
      <c r="G141" s="53"/>
      <c r="H141" s="53"/>
      <c r="I141" s="53"/>
      <c r="J141" s="53"/>
      <c r="K141" s="57" t="s">
        <v>64</v>
      </c>
      <c r="L141" s="57"/>
    </row>
    <row r="142" spans="1:12" ht="30">
      <c r="A142" s="2" t="s">
        <v>54</v>
      </c>
      <c r="B142" s="4" t="s">
        <v>55</v>
      </c>
      <c r="C142" s="2" t="s">
        <v>56</v>
      </c>
      <c r="D142" s="2" t="s">
        <v>57</v>
      </c>
      <c r="E142" s="2" t="s">
        <v>58</v>
      </c>
      <c r="F142" s="2" t="s">
        <v>59</v>
      </c>
      <c r="G142" s="2" t="s">
        <v>60</v>
      </c>
      <c r="H142" s="2" t="s">
        <v>61</v>
      </c>
      <c r="I142" s="2" t="s">
        <v>62</v>
      </c>
      <c r="J142" s="2" t="s">
        <v>63</v>
      </c>
      <c r="K142" s="57"/>
      <c r="L142" s="57"/>
    </row>
    <row r="143" spans="1:12">
      <c r="A143" s="5">
        <f>L58</f>
        <v>20.682806716870417</v>
      </c>
      <c r="B143" s="2"/>
      <c r="C143" s="2">
        <v>0</v>
      </c>
      <c r="D143" s="5">
        <f>L73</f>
        <v>6.2952472644843254E-3</v>
      </c>
      <c r="E143" s="5">
        <f>L83</f>
        <v>6.6825106460904948E-2</v>
      </c>
      <c r="F143" s="2"/>
      <c r="G143" s="5">
        <f>M93</f>
        <v>0.24441409381230017</v>
      </c>
      <c r="H143" s="2">
        <v>0</v>
      </c>
      <c r="I143" s="5">
        <f>L130</f>
        <v>18.622137784650985</v>
      </c>
      <c r="J143" s="31">
        <f>L136</f>
        <v>5.3154893157993724E-2</v>
      </c>
      <c r="K143" s="67">
        <f>SUM(A143:J143)</f>
        <v>39.675633842217081</v>
      </c>
      <c r="L143" s="68"/>
    </row>
    <row r="146" spans="1:9">
      <c r="A146" s="37"/>
      <c r="B146" s="38"/>
      <c r="C146" s="39"/>
      <c r="D146" s="40"/>
      <c r="E146" s="40"/>
      <c r="F146" s="40"/>
    </row>
    <row r="147" spans="1:9">
      <c r="A147" s="74" t="s">
        <v>139</v>
      </c>
      <c r="B147" s="75"/>
      <c r="C147" s="75"/>
      <c r="D147" s="75"/>
      <c r="E147" s="75"/>
      <c r="F147" s="75"/>
      <c r="G147" s="75"/>
      <c r="H147" s="75"/>
      <c r="I147" s="75"/>
    </row>
    <row r="148" spans="1:9" ht="15.75">
      <c r="A148" s="41"/>
      <c r="B148" s="34"/>
      <c r="C148" s="42"/>
      <c r="D148" s="43"/>
      <c r="E148" s="43"/>
      <c r="F148" s="43"/>
    </row>
    <row r="150" spans="1:9" ht="15.75">
      <c r="A150" s="41" t="s">
        <v>136</v>
      </c>
      <c r="B150" s="34"/>
      <c r="C150" s="41"/>
    </row>
    <row r="151" spans="1:9" ht="15.75">
      <c r="A151" s="41" t="s">
        <v>137</v>
      </c>
      <c r="B151" s="34"/>
      <c r="C151" s="41"/>
    </row>
  </sheetData>
  <mergeCells count="151">
    <mergeCell ref="A147:I147"/>
    <mergeCell ref="A8:I8"/>
    <mergeCell ref="A9:J9"/>
    <mergeCell ref="A10:I10"/>
    <mergeCell ref="A4:E4"/>
    <mergeCell ref="A6:E6"/>
    <mergeCell ref="K143:L143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27:E27"/>
    <mergeCell ref="G27:K27"/>
    <mergeCell ref="A28:E28"/>
    <mergeCell ref="G28:K28"/>
    <mergeCell ref="A29:E29"/>
    <mergeCell ref="G29:K29"/>
    <mergeCell ref="A38:E38"/>
    <mergeCell ref="G38:K38"/>
    <mergeCell ref="A30:E30"/>
    <mergeCell ref="G30:K30"/>
    <mergeCell ref="A33:E33"/>
    <mergeCell ref="G33:K33"/>
    <mergeCell ref="A34:E34"/>
    <mergeCell ref="G34:K34"/>
    <mergeCell ref="A31:E31"/>
    <mergeCell ref="G31:K31"/>
    <mergeCell ref="A32:E32"/>
    <mergeCell ref="G32:K32"/>
    <mergeCell ref="A40:E40"/>
    <mergeCell ref="G40:K40"/>
    <mergeCell ref="A35:E35"/>
    <mergeCell ref="G35:K35"/>
    <mergeCell ref="A36:E36"/>
    <mergeCell ref="G36:K36"/>
    <mergeCell ref="A37:E37"/>
    <mergeCell ref="G37:K37"/>
    <mergeCell ref="A57:E57"/>
    <mergeCell ref="G41:K41"/>
    <mergeCell ref="A41:E41"/>
    <mergeCell ref="A39:E39"/>
    <mergeCell ref="G39:K39"/>
    <mergeCell ref="A58:E58"/>
    <mergeCell ref="A61:L61"/>
    <mergeCell ref="A56:E56"/>
    <mergeCell ref="A42:E42"/>
    <mergeCell ref="G42:K42"/>
    <mergeCell ref="A50:E50"/>
    <mergeCell ref="G50:K50"/>
    <mergeCell ref="A55:E55"/>
    <mergeCell ref="A63:K63"/>
    <mergeCell ref="G43:K43"/>
    <mergeCell ref="G44:K44"/>
    <mergeCell ref="G45:K45"/>
    <mergeCell ref="G46:K46"/>
    <mergeCell ref="G47:K47"/>
    <mergeCell ref="G48:K48"/>
    <mergeCell ref="G49:K49"/>
    <mergeCell ref="A43:E43"/>
    <mergeCell ref="A44:E44"/>
    <mergeCell ref="A45:E45"/>
    <mergeCell ref="A46:E46"/>
    <mergeCell ref="A47:E47"/>
    <mergeCell ref="A48:E48"/>
    <mergeCell ref="A49:E49"/>
    <mergeCell ref="A65:L65"/>
    <mergeCell ref="A73:K73"/>
    <mergeCell ref="A75:L75"/>
    <mergeCell ref="A77:E77"/>
    <mergeCell ref="A78:E78"/>
    <mergeCell ref="A79:E79"/>
    <mergeCell ref="A80:E80"/>
    <mergeCell ref="A66:K66"/>
    <mergeCell ref="A68:E68"/>
    <mergeCell ref="A69:E69"/>
    <mergeCell ref="A70:E70"/>
    <mergeCell ref="A71:E71"/>
    <mergeCell ref="A72:E72"/>
    <mergeCell ref="A95:L95"/>
    <mergeCell ref="A97:E97"/>
    <mergeCell ref="A98:E98"/>
    <mergeCell ref="A81:E81"/>
    <mergeCell ref="A83:K83"/>
    <mergeCell ref="A85:L85"/>
    <mergeCell ref="A87:E87"/>
    <mergeCell ref="A88:E88"/>
    <mergeCell ref="A89:K89"/>
    <mergeCell ref="A91:E91"/>
    <mergeCell ref="A92:E92"/>
    <mergeCell ref="A93:L93"/>
    <mergeCell ref="A82:E82"/>
    <mergeCell ref="A116:E116"/>
    <mergeCell ref="A117:E117"/>
    <mergeCell ref="A118:E118"/>
    <mergeCell ref="A119:E119"/>
    <mergeCell ref="A130:E130"/>
    <mergeCell ref="A111:E111"/>
    <mergeCell ref="A112:E112"/>
    <mergeCell ref="A113:E113"/>
    <mergeCell ref="A114:E114"/>
    <mergeCell ref="A115:E115"/>
    <mergeCell ref="A136:E136"/>
    <mergeCell ref="A141:C141"/>
    <mergeCell ref="A120:E120"/>
    <mergeCell ref="A123:E123"/>
    <mergeCell ref="A125:E125"/>
    <mergeCell ref="A126:E126"/>
    <mergeCell ref="A127:E127"/>
    <mergeCell ref="A129:E129"/>
    <mergeCell ref="A128:E128"/>
    <mergeCell ref="A139:L139"/>
    <mergeCell ref="D141:J141"/>
    <mergeCell ref="A134:E135"/>
    <mergeCell ref="F134:F135"/>
    <mergeCell ref="G134:G135"/>
    <mergeCell ref="H134:H135"/>
    <mergeCell ref="I134:I135"/>
    <mergeCell ref="J134:J135"/>
    <mergeCell ref="K134:K135"/>
    <mergeCell ref="L134:L135"/>
    <mergeCell ref="A137:E137"/>
    <mergeCell ref="K141:L142"/>
    <mergeCell ref="A121:E121"/>
    <mergeCell ref="A122:E122"/>
    <mergeCell ref="A124:E124"/>
    <mergeCell ref="A105:E105"/>
    <mergeCell ref="A106:E106"/>
    <mergeCell ref="A107:E107"/>
    <mergeCell ref="A108:E108"/>
    <mergeCell ref="A109:E109"/>
    <mergeCell ref="A110:E110"/>
    <mergeCell ref="A99:E99"/>
    <mergeCell ref="A100:E100"/>
    <mergeCell ref="A101:E101"/>
    <mergeCell ref="A102:E102"/>
    <mergeCell ref="A103:E103"/>
    <mergeCell ref="A104:E10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43"/>
  <sheetViews>
    <sheetView topLeftCell="A4" workbookViewId="0">
      <selection activeCell="M120" sqref="M120"/>
    </sheetView>
  </sheetViews>
  <sheetFormatPr defaultRowHeight="15"/>
  <cols>
    <col min="1" max="3" width="9.140625" customWidth="1"/>
    <col min="4" max="4" width="14" customWidth="1"/>
    <col min="5" max="5" width="9.14062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8.28515625" customWidth="1"/>
    <col min="13" max="13" width="16.140625" customWidth="1"/>
  </cols>
  <sheetData>
    <row r="1" spans="1:10" ht="15.75">
      <c r="A1" s="34" t="s">
        <v>131</v>
      </c>
      <c r="B1" s="34"/>
      <c r="C1" s="34"/>
    </row>
    <row r="2" spans="1:10" ht="15.75">
      <c r="A2" s="35" t="s">
        <v>132</v>
      </c>
      <c r="B2" s="35"/>
      <c r="C2" s="35"/>
    </row>
    <row r="3" spans="1:10" ht="15.75">
      <c r="A3" s="33"/>
      <c r="B3" s="33"/>
      <c r="C3" s="33"/>
    </row>
    <row r="4" spans="1:10" ht="15.75">
      <c r="A4" s="72" t="s">
        <v>133</v>
      </c>
      <c r="B4" s="72"/>
      <c r="C4" s="72"/>
      <c r="D4" s="70"/>
      <c r="E4" s="70"/>
    </row>
    <row r="5" spans="1:10" ht="15.75">
      <c r="A5" s="35"/>
      <c r="B5" s="35"/>
      <c r="C5" s="35"/>
    </row>
    <row r="6" spans="1:10" ht="15.75">
      <c r="A6" s="69" t="s">
        <v>134</v>
      </c>
      <c r="B6" s="69"/>
      <c r="C6" s="69"/>
      <c r="D6" s="70"/>
      <c r="E6" s="70"/>
    </row>
    <row r="8" spans="1:10" ht="15.75">
      <c r="A8" s="71" t="s">
        <v>130</v>
      </c>
      <c r="B8" s="70"/>
      <c r="C8" s="70"/>
      <c r="D8" s="70"/>
      <c r="E8" s="70"/>
      <c r="F8" s="70"/>
      <c r="G8" s="70"/>
      <c r="H8" s="70"/>
      <c r="I8" s="70"/>
    </row>
    <row r="9" spans="1:10" ht="15.75">
      <c r="A9" s="71" t="s">
        <v>141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 ht="15.75">
      <c r="A10" s="71" t="s">
        <v>142</v>
      </c>
      <c r="B10" s="70"/>
      <c r="C10" s="70"/>
      <c r="D10" s="70"/>
      <c r="E10" s="70"/>
      <c r="F10" s="70"/>
      <c r="G10" s="70"/>
      <c r="H10" s="70"/>
      <c r="I10" s="70"/>
    </row>
    <row r="12" spans="1:10">
      <c r="A12" s="1" t="s">
        <v>70</v>
      </c>
    </row>
    <row r="13" spans="1:10">
      <c r="A13" s="1" t="s">
        <v>71</v>
      </c>
    </row>
    <row r="14" spans="1:10">
      <c r="A14" s="1" t="s">
        <v>101</v>
      </c>
    </row>
    <row r="15" spans="1:10">
      <c r="A15" s="1" t="s">
        <v>0</v>
      </c>
    </row>
    <row r="16" spans="1:10">
      <c r="A16" s="1" t="s">
        <v>129</v>
      </c>
    </row>
    <row r="18" spans="1:12" ht="33" customHeight="1">
      <c r="A18" s="57" t="s">
        <v>1</v>
      </c>
      <c r="B18" s="57"/>
      <c r="C18" s="57"/>
      <c r="D18" s="57"/>
      <c r="E18" s="57"/>
      <c r="F18" s="2" t="s">
        <v>2</v>
      </c>
      <c r="G18" s="57" t="s">
        <v>3</v>
      </c>
      <c r="H18" s="57"/>
      <c r="I18" s="57"/>
      <c r="J18" s="57"/>
      <c r="K18" s="57"/>
      <c r="L18" s="2" t="s">
        <v>2</v>
      </c>
    </row>
    <row r="19" spans="1:12">
      <c r="A19" s="59" t="s">
        <v>98</v>
      </c>
      <c r="B19" s="59"/>
      <c r="C19" s="59"/>
      <c r="D19" s="59"/>
      <c r="E19" s="59"/>
      <c r="F19" s="3">
        <v>0.1</v>
      </c>
      <c r="G19" s="59" t="s">
        <v>4</v>
      </c>
      <c r="H19" s="59"/>
      <c r="I19" s="59"/>
      <c r="J19" s="59"/>
      <c r="K19" s="59"/>
      <c r="L19" s="2">
        <v>0.4</v>
      </c>
    </row>
    <row r="20" spans="1:12">
      <c r="A20" s="59" t="s">
        <v>96</v>
      </c>
      <c r="B20" s="59"/>
      <c r="C20" s="59"/>
      <c r="D20" s="59"/>
      <c r="E20" s="59"/>
      <c r="F20" s="3">
        <v>0.1</v>
      </c>
      <c r="G20" s="59" t="s">
        <v>113</v>
      </c>
      <c r="H20" s="59"/>
      <c r="I20" s="59"/>
      <c r="J20" s="59"/>
      <c r="K20" s="59"/>
      <c r="L20" s="2">
        <v>0.4</v>
      </c>
    </row>
    <row r="21" spans="1:12" ht="15" customHeight="1">
      <c r="A21" s="51" t="s">
        <v>73</v>
      </c>
      <c r="B21" s="51"/>
      <c r="C21" s="51"/>
      <c r="D21" s="51"/>
      <c r="E21" s="51"/>
      <c r="F21" s="2">
        <v>0.1</v>
      </c>
      <c r="G21" s="51" t="s">
        <v>72</v>
      </c>
      <c r="H21" s="51"/>
      <c r="I21" s="51"/>
      <c r="J21" s="51"/>
      <c r="K21" s="51"/>
      <c r="L21" s="2">
        <v>0.4</v>
      </c>
    </row>
    <row r="22" spans="1:12" ht="27" customHeight="1">
      <c r="A22" s="52" t="s">
        <v>74</v>
      </c>
      <c r="B22" s="49"/>
      <c r="C22" s="49"/>
      <c r="D22" s="49"/>
      <c r="E22" s="50"/>
      <c r="F22" s="2">
        <v>0.1</v>
      </c>
      <c r="G22" s="59" t="s">
        <v>90</v>
      </c>
      <c r="H22" s="59"/>
      <c r="I22" s="59"/>
      <c r="J22" s="59"/>
      <c r="K22" s="59"/>
      <c r="L22" s="2">
        <v>0.1</v>
      </c>
    </row>
    <row r="23" spans="1:12" ht="14.25" customHeight="1">
      <c r="A23" s="59" t="s">
        <v>99</v>
      </c>
      <c r="B23" s="59"/>
      <c r="C23" s="59"/>
      <c r="D23" s="59"/>
      <c r="E23" s="59"/>
      <c r="F23" s="3">
        <v>0.1</v>
      </c>
      <c r="G23" s="59" t="s">
        <v>91</v>
      </c>
      <c r="H23" s="59"/>
      <c r="I23" s="59"/>
      <c r="J23" s="59"/>
      <c r="K23" s="59"/>
      <c r="L23" s="2">
        <v>0.14000000000000001</v>
      </c>
    </row>
    <row r="24" spans="1:12">
      <c r="A24" s="59" t="s">
        <v>95</v>
      </c>
      <c r="B24" s="59"/>
      <c r="C24" s="59"/>
      <c r="D24" s="59"/>
      <c r="E24" s="59"/>
      <c r="F24" s="3">
        <v>0.1</v>
      </c>
      <c r="G24" s="59" t="s">
        <v>5</v>
      </c>
      <c r="H24" s="59"/>
      <c r="I24" s="59"/>
      <c r="J24" s="59"/>
      <c r="K24" s="59"/>
      <c r="L24" s="5">
        <v>0.05</v>
      </c>
    </row>
    <row r="25" spans="1:12" ht="15" customHeight="1">
      <c r="A25" s="51" t="s">
        <v>76</v>
      </c>
      <c r="B25" s="51"/>
      <c r="C25" s="51"/>
      <c r="D25" s="51"/>
      <c r="E25" s="51"/>
      <c r="F25" s="2">
        <v>0.1</v>
      </c>
      <c r="G25" s="59" t="s">
        <v>92</v>
      </c>
      <c r="H25" s="59"/>
      <c r="I25" s="59"/>
      <c r="J25" s="59"/>
      <c r="K25" s="59"/>
      <c r="L25" s="2">
        <v>0.2</v>
      </c>
    </row>
    <row r="26" spans="1:12">
      <c r="A26" s="59" t="s">
        <v>89</v>
      </c>
      <c r="B26" s="59"/>
      <c r="C26" s="59"/>
      <c r="D26" s="59"/>
      <c r="E26" s="59"/>
      <c r="F26" s="2">
        <v>0.38</v>
      </c>
      <c r="G26" s="59" t="s">
        <v>93</v>
      </c>
      <c r="H26" s="59"/>
      <c r="I26" s="59"/>
      <c r="J26" s="59"/>
      <c r="K26" s="59"/>
      <c r="L26" s="3">
        <v>1</v>
      </c>
    </row>
    <row r="27" spans="1:12">
      <c r="A27" s="51" t="s">
        <v>78</v>
      </c>
      <c r="B27" s="51"/>
      <c r="C27" s="51"/>
      <c r="D27" s="51"/>
      <c r="E27" s="51"/>
      <c r="F27" s="2">
        <v>0.1</v>
      </c>
      <c r="G27" s="51" t="s">
        <v>87</v>
      </c>
      <c r="H27" s="51"/>
      <c r="I27" s="51"/>
      <c r="J27" s="51"/>
      <c r="K27" s="51"/>
      <c r="L27" s="2">
        <v>0.1</v>
      </c>
    </row>
    <row r="28" spans="1:12">
      <c r="A28" s="59" t="s">
        <v>94</v>
      </c>
      <c r="B28" s="59"/>
      <c r="C28" s="59"/>
      <c r="D28" s="59"/>
      <c r="E28" s="59"/>
      <c r="F28" s="3">
        <v>0.3</v>
      </c>
      <c r="G28" s="51" t="s">
        <v>88</v>
      </c>
      <c r="H28" s="51"/>
      <c r="I28" s="51"/>
      <c r="J28" s="51"/>
      <c r="K28" s="51"/>
      <c r="L28" s="2">
        <v>0.1</v>
      </c>
    </row>
    <row r="29" spans="1:12">
      <c r="A29" s="59"/>
      <c r="B29" s="59"/>
      <c r="C29" s="59"/>
      <c r="D29" s="59"/>
      <c r="E29" s="59"/>
      <c r="F29" s="3"/>
      <c r="G29" s="51" t="s">
        <v>75</v>
      </c>
      <c r="H29" s="51"/>
      <c r="I29" s="51"/>
      <c r="J29" s="51"/>
      <c r="K29" s="51"/>
      <c r="L29" s="2">
        <v>0.1</v>
      </c>
    </row>
    <row r="30" spans="1:12">
      <c r="A30" s="51"/>
      <c r="B30" s="51"/>
      <c r="C30" s="51"/>
      <c r="D30" s="51"/>
      <c r="E30" s="51"/>
      <c r="F30" s="2"/>
      <c r="G30" s="59" t="s">
        <v>97</v>
      </c>
      <c r="H30" s="59"/>
      <c r="I30" s="59"/>
      <c r="J30" s="59"/>
      <c r="K30" s="59"/>
      <c r="L30" s="3">
        <v>0.25</v>
      </c>
    </row>
    <row r="31" spans="1:12">
      <c r="A31" s="51"/>
      <c r="B31" s="51"/>
      <c r="C31" s="51"/>
      <c r="D31" s="51"/>
      <c r="E31" s="51"/>
      <c r="F31" s="2"/>
      <c r="G31" s="51" t="s">
        <v>112</v>
      </c>
      <c r="H31" s="51"/>
      <c r="I31" s="51"/>
      <c r="J31" s="51"/>
      <c r="K31" s="51"/>
      <c r="L31" s="2">
        <v>0.1</v>
      </c>
    </row>
    <row r="32" spans="1:12">
      <c r="A32" s="51"/>
      <c r="B32" s="51"/>
      <c r="C32" s="51"/>
      <c r="D32" s="51"/>
      <c r="E32" s="51"/>
      <c r="F32" s="2"/>
      <c r="G32" s="51" t="s">
        <v>77</v>
      </c>
      <c r="H32" s="51"/>
      <c r="I32" s="51"/>
      <c r="J32" s="51"/>
      <c r="K32" s="51"/>
      <c r="L32" s="3">
        <v>0.1</v>
      </c>
    </row>
    <row r="33" spans="1:12" ht="15" customHeight="1">
      <c r="A33" s="52"/>
      <c r="B33" s="49"/>
      <c r="C33" s="49"/>
      <c r="D33" s="49"/>
      <c r="E33" s="50"/>
      <c r="F33" s="2"/>
      <c r="G33" s="51" t="s">
        <v>79</v>
      </c>
      <c r="H33" s="51"/>
      <c r="I33" s="51"/>
      <c r="J33" s="51"/>
      <c r="K33" s="51"/>
      <c r="L33" s="2">
        <v>0.1</v>
      </c>
    </row>
    <row r="34" spans="1:12">
      <c r="A34" s="51"/>
      <c r="B34" s="51"/>
      <c r="C34" s="51"/>
      <c r="D34" s="51"/>
      <c r="E34" s="51"/>
      <c r="F34" s="2"/>
      <c r="G34" s="51" t="s">
        <v>80</v>
      </c>
      <c r="H34" s="51"/>
      <c r="I34" s="51"/>
      <c r="J34" s="51"/>
      <c r="K34" s="51"/>
      <c r="L34" s="2">
        <v>1.2</v>
      </c>
    </row>
    <row r="35" spans="1:12">
      <c r="A35" s="54"/>
      <c r="B35" s="55"/>
      <c r="C35" s="55"/>
      <c r="D35" s="55"/>
      <c r="E35" s="56"/>
      <c r="F35" s="2"/>
      <c r="G35" s="51" t="s">
        <v>81</v>
      </c>
      <c r="H35" s="51"/>
      <c r="I35" s="51"/>
      <c r="J35" s="51"/>
      <c r="K35" s="51"/>
      <c r="L35" s="2">
        <v>0.1</v>
      </c>
    </row>
    <row r="36" spans="1:12">
      <c r="A36" s="54"/>
      <c r="B36" s="55"/>
      <c r="C36" s="55"/>
      <c r="D36" s="55"/>
      <c r="E36" s="56"/>
      <c r="F36" s="2"/>
      <c r="G36" s="51" t="s">
        <v>82</v>
      </c>
      <c r="H36" s="51"/>
      <c r="I36" s="51"/>
      <c r="J36" s="51"/>
      <c r="K36" s="51"/>
      <c r="L36" s="2">
        <v>0.1</v>
      </c>
    </row>
    <row r="37" spans="1:12">
      <c r="A37" s="54"/>
      <c r="B37" s="55"/>
      <c r="C37" s="55"/>
      <c r="D37" s="55"/>
      <c r="E37" s="56"/>
      <c r="F37" s="2"/>
      <c r="G37" s="51" t="s">
        <v>83</v>
      </c>
      <c r="H37" s="51"/>
      <c r="I37" s="51"/>
      <c r="J37" s="51"/>
      <c r="K37" s="51"/>
      <c r="L37" s="2">
        <v>0.1</v>
      </c>
    </row>
    <row r="38" spans="1:12">
      <c r="A38" s="54"/>
      <c r="B38" s="55"/>
      <c r="C38" s="55"/>
      <c r="D38" s="55"/>
      <c r="E38" s="56"/>
      <c r="F38" s="2"/>
      <c r="G38" s="51" t="s">
        <v>84</v>
      </c>
      <c r="H38" s="51"/>
      <c r="I38" s="51"/>
      <c r="J38" s="51"/>
      <c r="K38" s="51"/>
      <c r="L38" s="2">
        <v>0.1</v>
      </c>
    </row>
    <row r="39" spans="1:12">
      <c r="A39" s="54"/>
      <c r="B39" s="55"/>
      <c r="C39" s="55"/>
      <c r="D39" s="55"/>
      <c r="E39" s="56"/>
      <c r="F39" s="2"/>
      <c r="G39" s="51" t="s">
        <v>85</v>
      </c>
      <c r="H39" s="51"/>
      <c r="I39" s="51"/>
      <c r="J39" s="51"/>
      <c r="K39" s="51"/>
      <c r="L39" s="2">
        <v>0.1</v>
      </c>
    </row>
    <row r="40" spans="1:12">
      <c r="A40" s="54"/>
      <c r="B40" s="55"/>
      <c r="C40" s="55"/>
      <c r="D40" s="55"/>
      <c r="E40" s="56"/>
      <c r="F40" s="2"/>
      <c r="G40" s="52" t="s">
        <v>86</v>
      </c>
      <c r="H40" s="49"/>
      <c r="I40" s="49"/>
      <c r="J40" s="49"/>
      <c r="K40" s="50"/>
      <c r="L40" s="2">
        <v>0.1</v>
      </c>
    </row>
    <row r="41" spans="1:12">
      <c r="A41" s="54"/>
      <c r="B41" s="55"/>
      <c r="C41" s="55"/>
      <c r="D41" s="55"/>
      <c r="E41" s="56"/>
      <c r="F41" s="2"/>
      <c r="G41" s="51" t="s">
        <v>114</v>
      </c>
      <c r="H41" s="51"/>
      <c r="I41" s="51"/>
      <c r="J41" s="51"/>
      <c r="K41" s="51"/>
      <c r="L41" s="5">
        <v>0.05</v>
      </c>
    </row>
    <row r="42" spans="1:12">
      <c r="A42" s="54"/>
      <c r="B42" s="55"/>
      <c r="C42" s="55"/>
      <c r="D42" s="55"/>
      <c r="E42" s="56"/>
      <c r="F42" s="2"/>
      <c r="G42" s="52"/>
      <c r="H42" s="49"/>
      <c r="I42" s="49"/>
      <c r="J42" s="49"/>
      <c r="K42" s="50"/>
      <c r="L42" s="2"/>
    </row>
    <row r="43" spans="1:12">
      <c r="A43" s="53" t="s">
        <v>6</v>
      </c>
      <c r="B43" s="53"/>
      <c r="C43" s="53"/>
      <c r="D43" s="53"/>
      <c r="E43" s="53"/>
      <c r="F43" s="2">
        <f>SUM(F19:F42)</f>
        <v>1.4800000000000002</v>
      </c>
      <c r="G43" s="53" t="s">
        <v>6</v>
      </c>
      <c r="H43" s="53"/>
      <c r="I43" s="53"/>
      <c r="J43" s="53"/>
      <c r="K43" s="53"/>
      <c r="L43" s="5">
        <f>SUM(L19:L42)</f>
        <v>5.3899999999999988</v>
      </c>
    </row>
    <row r="45" spans="1:12">
      <c r="A45" s="1" t="s">
        <v>100</v>
      </c>
      <c r="F45">
        <v>1450</v>
      </c>
    </row>
    <row r="46" spans="1:12">
      <c r="A46" s="1" t="s">
        <v>7</v>
      </c>
    </row>
    <row r="48" spans="1:12" ht="60">
      <c r="A48" s="53" t="s">
        <v>8</v>
      </c>
      <c r="B48" s="53"/>
      <c r="C48" s="53"/>
      <c r="D48" s="53"/>
      <c r="E48" s="53"/>
      <c r="F48" s="4" t="s">
        <v>9</v>
      </c>
      <c r="G48" s="4" t="s">
        <v>2</v>
      </c>
      <c r="H48" s="4" t="s">
        <v>10</v>
      </c>
      <c r="I48" s="4" t="s">
        <v>11</v>
      </c>
      <c r="J48" s="4" t="s">
        <v>12</v>
      </c>
      <c r="K48" s="4" t="s">
        <v>13</v>
      </c>
      <c r="L48" s="4" t="s">
        <v>14</v>
      </c>
    </row>
    <row r="49" spans="1:12" ht="15" customHeight="1">
      <c r="A49" s="59" t="s">
        <v>98</v>
      </c>
      <c r="B49" s="59"/>
      <c r="C49" s="59"/>
      <c r="D49" s="59"/>
      <c r="E49" s="59"/>
      <c r="F49" s="2">
        <v>12108.3</v>
      </c>
      <c r="G49" s="3">
        <v>0.1</v>
      </c>
      <c r="H49" s="2">
        <f>1974*G49</f>
        <v>197.4</v>
      </c>
      <c r="I49" s="2">
        <f>F45</f>
        <v>1450</v>
      </c>
      <c r="J49" s="5">
        <f>H49/I49</f>
        <v>0.13613793103448277</v>
      </c>
      <c r="K49" s="5">
        <f>F49*12*1.302/H49</f>
        <v>958.35906382978715</v>
      </c>
      <c r="L49" s="5">
        <f>J49*K49</f>
        <v>130.46902013793104</v>
      </c>
    </row>
    <row r="50" spans="1:12" ht="15" customHeight="1">
      <c r="A50" s="59" t="s">
        <v>96</v>
      </c>
      <c r="B50" s="59"/>
      <c r="C50" s="59"/>
      <c r="D50" s="59"/>
      <c r="E50" s="59"/>
      <c r="F50" s="2">
        <v>12108.3</v>
      </c>
      <c r="G50" s="3">
        <v>0.1</v>
      </c>
      <c r="H50" s="2">
        <f>1974*G50</f>
        <v>197.4</v>
      </c>
      <c r="I50" s="2">
        <f>F45</f>
        <v>1450</v>
      </c>
      <c r="J50" s="5">
        <f t="shared" ref="J50:J58" si="0">H50/I50</f>
        <v>0.13613793103448277</v>
      </c>
      <c r="K50" s="5">
        <f t="shared" ref="K50:K58" si="1">F50*12*1.302/H50</f>
        <v>958.35906382978715</v>
      </c>
      <c r="L50" s="5">
        <f t="shared" ref="L50:L58" si="2">J50*K50</f>
        <v>130.46902013793104</v>
      </c>
    </row>
    <row r="51" spans="1:12">
      <c r="A51" s="51" t="s">
        <v>73</v>
      </c>
      <c r="B51" s="51"/>
      <c r="C51" s="51"/>
      <c r="D51" s="51"/>
      <c r="E51" s="51"/>
      <c r="F51" s="2">
        <v>15809.22</v>
      </c>
      <c r="G51" s="2">
        <v>0.1</v>
      </c>
      <c r="H51" s="2">
        <f t="shared" ref="H51:H58" si="3">1974*G51</f>
        <v>197.4</v>
      </c>
      <c r="I51" s="2">
        <f>F45</f>
        <v>1450</v>
      </c>
      <c r="J51" s="5">
        <f t="shared" si="0"/>
        <v>0.13613793103448277</v>
      </c>
      <c r="K51" s="5">
        <f t="shared" si="1"/>
        <v>1251.282944680851</v>
      </c>
      <c r="L51" s="5">
        <f t="shared" si="2"/>
        <v>170.34707122758621</v>
      </c>
    </row>
    <row r="52" spans="1:12" ht="26.25" customHeight="1">
      <c r="A52" s="52" t="s">
        <v>74</v>
      </c>
      <c r="B52" s="49"/>
      <c r="C52" s="49"/>
      <c r="D52" s="49"/>
      <c r="E52" s="50"/>
      <c r="F52" s="2">
        <v>12108.3</v>
      </c>
      <c r="G52" s="2">
        <v>0.1</v>
      </c>
      <c r="H52" s="2">
        <f t="shared" si="3"/>
        <v>197.4</v>
      </c>
      <c r="I52" s="2">
        <f>F45</f>
        <v>1450</v>
      </c>
      <c r="J52" s="5">
        <f t="shared" si="0"/>
        <v>0.13613793103448277</v>
      </c>
      <c r="K52" s="5">
        <f t="shared" si="1"/>
        <v>958.35906382978715</v>
      </c>
      <c r="L52" s="5">
        <f t="shared" si="2"/>
        <v>130.46902013793104</v>
      </c>
    </row>
    <row r="53" spans="1:12" ht="15" customHeight="1">
      <c r="A53" s="59" t="s">
        <v>99</v>
      </c>
      <c r="B53" s="59"/>
      <c r="C53" s="59"/>
      <c r="D53" s="59"/>
      <c r="E53" s="59"/>
      <c r="F53" s="2">
        <v>15809.22</v>
      </c>
      <c r="G53" s="3">
        <v>0.1</v>
      </c>
      <c r="H53" s="2">
        <f t="shared" si="3"/>
        <v>197.4</v>
      </c>
      <c r="I53" s="2">
        <f>F45</f>
        <v>1450</v>
      </c>
      <c r="J53" s="5">
        <f t="shared" si="0"/>
        <v>0.13613793103448277</v>
      </c>
      <c r="K53" s="5">
        <f t="shared" si="1"/>
        <v>1251.282944680851</v>
      </c>
      <c r="L53" s="5">
        <f t="shared" si="2"/>
        <v>170.34707122758621</v>
      </c>
    </row>
    <row r="54" spans="1:12" ht="15" customHeight="1">
      <c r="A54" s="59" t="s">
        <v>95</v>
      </c>
      <c r="B54" s="59"/>
      <c r="C54" s="59"/>
      <c r="D54" s="59"/>
      <c r="E54" s="59"/>
      <c r="F54" s="2">
        <v>9544</v>
      </c>
      <c r="G54" s="3">
        <v>0.1</v>
      </c>
      <c r="H54" s="2">
        <f t="shared" si="3"/>
        <v>197.4</v>
      </c>
      <c r="I54" s="2">
        <f>F45</f>
        <v>1450</v>
      </c>
      <c r="J54" s="5">
        <f t="shared" si="0"/>
        <v>0.13613793103448277</v>
      </c>
      <c r="K54" s="5">
        <f t="shared" si="1"/>
        <v>755.39744680851061</v>
      </c>
      <c r="L54" s="5">
        <f t="shared" si="2"/>
        <v>102.83824551724138</v>
      </c>
    </row>
    <row r="55" spans="1:12">
      <c r="A55" s="51" t="s">
        <v>76</v>
      </c>
      <c r="B55" s="51"/>
      <c r="C55" s="51"/>
      <c r="D55" s="51"/>
      <c r="E55" s="51"/>
      <c r="F55" s="2">
        <v>12108.3</v>
      </c>
      <c r="G55" s="2">
        <v>0.1</v>
      </c>
      <c r="H55" s="2">
        <f t="shared" si="3"/>
        <v>197.4</v>
      </c>
      <c r="I55" s="2">
        <f>F45</f>
        <v>1450</v>
      </c>
      <c r="J55" s="5">
        <f t="shared" si="0"/>
        <v>0.13613793103448277</v>
      </c>
      <c r="K55" s="5">
        <f t="shared" si="1"/>
        <v>958.35906382978715</v>
      </c>
      <c r="L55" s="5">
        <f t="shared" si="2"/>
        <v>130.46902013793104</v>
      </c>
    </row>
    <row r="56" spans="1:12" ht="15" customHeight="1">
      <c r="A56" s="59" t="s">
        <v>89</v>
      </c>
      <c r="B56" s="59"/>
      <c r="C56" s="59"/>
      <c r="D56" s="59"/>
      <c r="E56" s="59"/>
      <c r="F56" s="2">
        <v>35790</v>
      </c>
      <c r="G56" s="2">
        <v>0.38</v>
      </c>
      <c r="H56" s="2">
        <f t="shared" si="3"/>
        <v>750.12</v>
      </c>
      <c r="I56" s="2">
        <f>F45</f>
        <v>1450</v>
      </c>
      <c r="J56" s="5">
        <f t="shared" si="0"/>
        <v>0.51732413793103449</v>
      </c>
      <c r="K56" s="5">
        <f t="shared" si="1"/>
        <v>745.45800671892493</v>
      </c>
      <c r="L56" s="5">
        <f t="shared" si="2"/>
        <v>385.64342068965516</v>
      </c>
    </row>
    <row r="57" spans="1:12">
      <c r="A57" s="51" t="s">
        <v>78</v>
      </c>
      <c r="B57" s="51"/>
      <c r="C57" s="51"/>
      <c r="D57" s="51"/>
      <c r="E57" s="51"/>
      <c r="F57" s="2">
        <v>15809.22</v>
      </c>
      <c r="G57" s="2">
        <v>0.1</v>
      </c>
      <c r="H57" s="2">
        <f t="shared" si="3"/>
        <v>197.4</v>
      </c>
      <c r="I57" s="2">
        <f>F45</f>
        <v>1450</v>
      </c>
      <c r="J57" s="5">
        <f t="shared" si="0"/>
        <v>0.13613793103448277</v>
      </c>
      <c r="K57" s="5">
        <f t="shared" si="1"/>
        <v>1251.282944680851</v>
      </c>
      <c r="L57" s="5">
        <f t="shared" si="2"/>
        <v>170.34707122758621</v>
      </c>
    </row>
    <row r="58" spans="1:12" ht="15" customHeight="1">
      <c r="A58" s="59" t="s">
        <v>94</v>
      </c>
      <c r="B58" s="59"/>
      <c r="C58" s="59"/>
      <c r="D58" s="59"/>
      <c r="E58" s="59"/>
      <c r="F58" s="2">
        <v>15809.22</v>
      </c>
      <c r="G58" s="3">
        <v>0.3</v>
      </c>
      <c r="H58" s="2">
        <f t="shared" si="3"/>
        <v>592.19999999999993</v>
      </c>
      <c r="I58" s="2">
        <f>F45</f>
        <v>1450</v>
      </c>
      <c r="J58" s="5">
        <f t="shared" si="0"/>
        <v>0.40841379310344822</v>
      </c>
      <c r="K58" s="5">
        <f t="shared" si="1"/>
        <v>417.09431489361702</v>
      </c>
      <c r="L58" s="5">
        <f t="shared" si="2"/>
        <v>170.34707122758618</v>
      </c>
    </row>
    <row r="59" spans="1:12">
      <c r="A59" s="53" t="s">
        <v>15</v>
      </c>
      <c r="B59" s="53"/>
      <c r="C59" s="53"/>
      <c r="D59" s="53"/>
      <c r="E59" s="53"/>
      <c r="F59" s="2">
        <f>SUM(F49:F58)</f>
        <v>157004.07999999999</v>
      </c>
      <c r="G59" s="2">
        <f>SUM(G49:G58)</f>
        <v>1.4800000000000002</v>
      </c>
      <c r="H59" s="2"/>
      <c r="I59" s="2"/>
      <c r="J59" s="5">
        <f>SUM(J49:J58)</f>
        <v>2.014841379310345</v>
      </c>
      <c r="K59" s="2"/>
      <c r="L59" s="5">
        <f>SUM(L49:L58)</f>
        <v>1691.7460316689653</v>
      </c>
    </row>
    <row r="60" spans="1:12">
      <c r="A60" s="7"/>
      <c r="B60" s="7"/>
      <c r="C60" s="7"/>
      <c r="D60" s="7"/>
      <c r="E60" s="7"/>
      <c r="F60" s="8"/>
      <c r="G60" s="8"/>
      <c r="H60" s="8"/>
      <c r="I60" s="8"/>
      <c r="J60" s="9"/>
      <c r="K60" s="8"/>
      <c r="L60" s="9"/>
    </row>
    <row r="61" spans="1:12">
      <c r="A61" s="13" t="s">
        <v>104</v>
      </c>
      <c r="B61" s="13"/>
      <c r="C61" s="13"/>
      <c r="D61" s="13"/>
      <c r="E61" s="13"/>
      <c r="F61" s="13"/>
      <c r="G61" s="13"/>
      <c r="H61" s="13">
        <v>2.0099999999999998</v>
      </c>
      <c r="I61" s="13"/>
      <c r="J61" s="13"/>
      <c r="K61" s="13"/>
      <c r="L61" s="13"/>
    </row>
    <row r="62" spans="1:12">
      <c r="A62" s="65" t="s">
        <v>19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</row>
    <row r="64" spans="1:12">
      <c r="A64" s="54"/>
      <c r="B64" s="55"/>
      <c r="C64" s="55"/>
      <c r="D64" s="55"/>
      <c r="E64" s="56"/>
      <c r="F64" s="2"/>
      <c r="G64" s="2"/>
      <c r="H64" s="2"/>
      <c r="I64" s="6"/>
      <c r="J64" s="2"/>
      <c r="K64" s="2"/>
      <c r="L64" s="5"/>
    </row>
    <row r="65" spans="1:12">
      <c r="A65" s="62" t="s">
        <v>18</v>
      </c>
      <c r="B65" s="63"/>
      <c r="C65" s="63"/>
      <c r="D65" s="63"/>
      <c r="E65" s="63"/>
      <c r="F65" s="63"/>
      <c r="G65" s="63"/>
      <c r="H65" s="63"/>
      <c r="I65" s="63"/>
      <c r="J65" s="63"/>
      <c r="K65" s="64"/>
      <c r="L65" s="5">
        <f>SUM(L64:L64)</f>
        <v>0</v>
      </c>
    </row>
    <row r="66" spans="1:12" ht="24.75" customHeight="1"/>
    <row r="67" spans="1:12" ht="18" customHeight="1">
      <c r="A67" s="61" t="s">
        <v>20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>
      <c r="A68" s="66" t="s">
        <v>105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14">
        <f>(F45/1974)*247*8</f>
        <v>1451.469098277609</v>
      </c>
    </row>
    <row r="70" spans="1:12" ht="105">
      <c r="A70" s="53" t="s">
        <v>21</v>
      </c>
      <c r="B70" s="53"/>
      <c r="C70" s="53"/>
      <c r="D70" s="53"/>
      <c r="E70" s="53"/>
      <c r="F70" s="4" t="s">
        <v>16</v>
      </c>
      <c r="G70" s="4" t="s">
        <v>65</v>
      </c>
      <c r="H70" s="4" t="s">
        <v>23</v>
      </c>
      <c r="I70" s="4" t="s">
        <v>24</v>
      </c>
      <c r="J70" s="4" t="s">
        <v>25</v>
      </c>
      <c r="K70" s="4" t="s">
        <v>66</v>
      </c>
      <c r="L70" s="4" t="s">
        <v>14</v>
      </c>
    </row>
    <row r="71" spans="1:12">
      <c r="A71" s="54" t="s">
        <v>102</v>
      </c>
      <c r="B71" s="55"/>
      <c r="C71" s="55"/>
      <c r="D71" s="55"/>
      <c r="E71" s="56"/>
      <c r="F71" s="4" t="s">
        <v>103</v>
      </c>
      <c r="G71" s="4">
        <v>10086</v>
      </c>
      <c r="H71" s="15">
        <f>L68</f>
        <v>1451.469098277609</v>
      </c>
      <c r="I71" s="4">
        <f>H61</f>
        <v>2.0099999999999998</v>
      </c>
      <c r="J71" s="11">
        <f t="shared" ref="J71:J74" si="4">G71/H71*I71</f>
        <v>13.967131662711154</v>
      </c>
      <c r="K71" s="4">
        <v>5.36</v>
      </c>
      <c r="L71" s="15">
        <f>J71*K71</f>
        <v>74.863825712131785</v>
      </c>
    </row>
    <row r="72" spans="1:12">
      <c r="A72" s="51" t="s">
        <v>27</v>
      </c>
      <c r="B72" s="51"/>
      <c r="C72" s="51"/>
      <c r="D72" s="51"/>
      <c r="E72" s="51"/>
      <c r="F72" s="2" t="s">
        <v>30</v>
      </c>
      <c r="G72" s="2">
        <v>10</v>
      </c>
      <c r="H72" s="5">
        <f>H71</f>
        <v>1451.469098277609</v>
      </c>
      <c r="I72" s="5">
        <f>J59</f>
        <v>2.014841379310345</v>
      </c>
      <c r="J72" s="11">
        <f t="shared" si="4"/>
        <v>1.3881393559816491E-2</v>
      </c>
      <c r="K72" s="2">
        <v>1448.65</v>
      </c>
      <c r="L72" s="5">
        <f t="shared" ref="L72:L74" si="5">K72*J72</f>
        <v>20.109280780428161</v>
      </c>
    </row>
    <row r="73" spans="1:12">
      <c r="A73" s="51" t="s">
        <v>28</v>
      </c>
      <c r="B73" s="51"/>
      <c r="C73" s="51"/>
      <c r="D73" s="51"/>
      <c r="E73" s="51"/>
      <c r="F73" s="2" t="s">
        <v>31</v>
      </c>
      <c r="G73" s="2">
        <v>105</v>
      </c>
      <c r="H73" s="5">
        <f>H71</f>
        <v>1451.469098277609</v>
      </c>
      <c r="I73" s="5">
        <f>J59</f>
        <v>2.014841379310345</v>
      </c>
      <c r="J73" s="11">
        <f t="shared" si="4"/>
        <v>0.14575463237807315</v>
      </c>
      <c r="K73" s="2">
        <v>28.71</v>
      </c>
      <c r="L73" s="5">
        <f t="shared" si="5"/>
        <v>4.1846154955744801</v>
      </c>
    </row>
    <row r="74" spans="1:12">
      <c r="A74" s="51" t="s">
        <v>29</v>
      </c>
      <c r="B74" s="51"/>
      <c r="C74" s="51"/>
      <c r="D74" s="51"/>
      <c r="E74" s="51"/>
      <c r="F74" s="2" t="s">
        <v>31</v>
      </c>
      <c r="G74" s="2">
        <v>105</v>
      </c>
      <c r="H74" s="5">
        <f>H71</f>
        <v>1451.469098277609</v>
      </c>
      <c r="I74" s="5">
        <f>J59</f>
        <v>2.014841379310345</v>
      </c>
      <c r="J74" s="11">
        <f t="shared" si="4"/>
        <v>0.14575463237807315</v>
      </c>
      <c r="K74" s="2">
        <v>40.76</v>
      </c>
      <c r="L74" s="5">
        <f t="shared" si="5"/>
        <v>5.9409588157302613</v>
      </c>
    </row>
    <row r="75" spans="1:12">
      <c r="A75" s="60" t="s">
        <v>32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31">
        <f>SUM(L71:L74)</f>
        <v>105.09868080386468</v>
      </c>
    </row>
    <row r="77" spans="1:12">
      <c r="A77" s="61" t="s">
        <v>33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</row>
    <row r="79" spans="1:12" ht="75">
      <c r="A79" s="53" t="s">
        <v>38</v>
      </c>
      <c r="B79" s="53"/>
      <c r="C79" s="53"/>
      <c r="D79" s="53"/>
      <c r="E79" s="53"/>
      <c r="F79" s="4" t="s">
        <v>16</v>
      </c>
      <c r="G79" s="4" t="s">
        <v>22</v>
      </c>
      <c r="H79" s="4" t="s">
        <v>23</v>
      </c>
      <c r="I79" s="4" t="s">
        <v>24</v>
      </c>
      <c r="J79" s="4" t="s">
        <v>25</v>
      </c>
      <c r="K79" s="4" t="s">
        <v>67</v>
      </c>
      <c r="L79" s="4" t="s">
        <v>14</v>
      </c>
    </row>
    <row r="80" spans="1:12">
      <c r="A80" s="51" t="s">
        <v>34</v>
      </c>
      <c r="B80" s="51"/>
      <c r="C80" s="51"/>
      <c r="D80" s="51"/>
      <c r="E80" s="51"/>
      <c r="F80" s="2" t="s">
        <v>35</v>
      </c>
      <c r="G80" s="2">
        <v>0.3</v>
      </c>
      <c r="H80" s="5">
        <f>L68</f>
        <v>1451.469098277609</v>
      </c>
      <c r="I80" s="5">
        <f>J59</f>
        <v>2.014841379310345</v>
      </c>
      <c r="J80" s="11">
        <f>G80/H80*I80</f>
        <v>4.1644180679449474E-4</v>
      </c>
      <c r="K80" s="2">
        <v>11994.24</v>
      </c>
      <c r="L80" s="5">
        <f>J80*K80</f>
        <v>4.9949029767268005</v>
      </c>
    </row>
    <row r="81" spans="1:13">
      <c r="A81" s="51" t="s">
        <v>108</v>
      </c>
      <c r="B81" s="51"/>
      <c r="C81" s="51"/>
      <c r="D81" s="51"/>
      <c r="E81" s="51"/>
      <c r="F81" s="2" t="s">
        <v>35</v>
      </c>
      <c r="G81" s="2">
        <v>0.3</v>
      </c>
      <c r="H81" s="5">
        <f>L68</f>
        <v>1451.469098277609</v>
      </c>
      <c r="I81" s="5">
        <f>J59</f>
        <v>2.014841379310345</v>
      </c>
      <c r="J81" s="11">
        <f t="shared" ref="J81:J84" si="6">G81/H81*I81</f>
        <v>4.1644180679449474E-4</v>
      </c>
      <c r="K81" s="2">
        <v>7969.56</v>
      </c>
      <c r="L81" s="5">
        <f t="shared" ref="L81:L84" si="7">J81*K81</f>
        <v>3.3188579657571338</v>
      </c>
    </row>
    <row r="82" spans="1:13" ht="18" customHeight="1">
      <c r="A82" s="51" t="s">
        <v>106</v>
      </c>
      <c r="B82" s="51"/>
      <c r="C82" s="51"/>
      <c r="D82" s="51"/>
      <c r="E82" s="51"/>
      <c r="F82" s="2" t="s">
        <v>35</v>
      </c>
      <c r="G82" s="2">
        <v>0.3</v>
      </c>
      <c r="H82" s="5">
        <f>L68</f>
        <v>1451.469098277609</v>
      </c>
      <c r="I82" s="5">
        <f>J59</f>
        <v>2.014841379310345</v>
      </c>
      <c r="J82" s="11">
        <f t="shared" si="6"/>
        <v>4.1644180679449474E-4</v>
      </c>
      <c r="K82" s="2">
        <v>25200</v>
      </c>
      <c r="L82" s="5">
        <f t="shared" si="7"/>
        <v>10.494333531221267</v>
      </c>
    </row>
    <row r="83" spans="1:13" ht="29.25" customHeight="1">
      <c r="A83" s="52" t="s">
        <v>107</v>
      </c>
      <c r="B83" s="49"/>
      <c r="C83" s="49"/>
      <c r="D83" s="49"/>
      <c r="E83" s="50"/>
      <c r="F83" s="2" t="s">
        <v>35</v>
      </c>
      <c r="G83" s="2">
        <v>0.3</v>
      </c>
      <c r="H83" s="5">
        <f>L68</f>
        <v>1451.469098277609</v>
      </c>
      <c r="I83" s="5">
        <f>J59</f>
        <v>2.014841379310345</v>
      </c>
      <c r="J83" s="11">
        <f t="shared" si="6"/>
        <v>4.1644180679449474E-4</v>
      </c>
      <c r="K83" s="2">
        <v>56832</v>
      </c>
      <c r="L83" s="5">
        <f t="shared" si="7"/>
        <v>23.667220763744726</v>
      </c>
    </row>
    <row r="84" spans="1:13" ht="29.25" customHeight="1">
      <c r="A84" s="51" t="s">
        <v>109</v>
      </c>
      <c r="B84" s="51"/>
      <c r="C84" s="51"/>
      <c r="D84" s="51"/>
      <c r="E84" s="51"/>
      <c r="F84" s="4" t="s">
        <v>35</v>
      </c>
      <c r="G84" s="2">
        <v>0.3</v>
      </c>
      <c r="H84" s="5">
        <f>L68</f>
        <v>1451.469098277609</v>
      </c>
      <c r="I84" s="5">
        <f>J59</f>
        <v>2.014841379310345</v>
      </c>
      <c r="J84" s="11">
        <f t="shared" si="6"/>
        <v>4.1644180679449474E-4</v>
      </c>
      <c r="K84" s="2">
        <v>34800</v>
      </c>
      <c r="L84" s="5">
        <f t="shared" si="7"/>
        <v>14.492174876448416</v>
      </c>
    </row>
    <row r="85" spans="1:13">
      <c r="A85" s="62" t="s">
        <v>36</v>
      </c>
      <c r="B85" s="63"/>
      <c r="C85" s="63"/>
      <c r="D85" s="63"/>
      <c r="E85" s="63"/>
      <c r="F85" s="63"/>
      <c r="G85" s="63"/>
      <c r="H85" s="63"/>
      <c r="I85" s="63"/>
      <c r="J85" s="63"/>
      <c r="K85" s="64"/>
      <c r="L85" s="5">
        <f>SUM(L80:L84)</f>
        <v>56.96749011389835</v>
      </c>
    </row>
    <row r="87" spans="1:13">
      <c r="A87" s="61" t="s">
        <v>37</v>
      </c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</row>
    <row r="89" spans="1:13" ht="60">
      <c r="A89" s="53" t="s">
        <v>38</v>
      </c>
      <c r="B89" s="53"/>
      <c r="C89" s="53"/>
      <c r="D89" s="53"/>
      <c r="E89" s="53"/>
      <c r="F89" s="4" t="s">
        <v>16</v>
      </c>
      <c r="G89" s="4" t="s">
        <v>22</v>
      </c>
      <c r="H89" s="4" t="s">
        <v>23</v>
      </c>
      <c r="I89" s="4" t="s">
        <v>24</v>
      </c>
      <c r="J89" s="4" t="s">
        <v>25</v>
      </c>
      <c r="K89" s="4" t="s">
        <v>26</v>
      </c>
      <c r="L89" s="4" t="s">
        <v>14</v>
      </c>
    </row>
    <row r="90" spans="1:13" ht="30" customHeight="1">
      <c r="A90" s="54"/>
      <c r="B90" s="55"/>
      <c r="C90" s="55"/>
      <c r="D90" s="55"/>
      <c r="E90" s="56"/>
      <c r="F90" s="16"/>
      <c r="G90" s="17"/>
      <c r="H90" s="5"/>
      <c r="I90" s="18"/>
      <c r="J90" s="11"/>
      <c r="K90" s="17"/>
      <c r="L90" s="5"/>
    </row>
    <row r="91" spans="1:13">
      <c r="A91" s="60" t="s">
        <v>39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2"/>
    </row>
    <row r="93" spans="1:13" ht="120">
      <c r="A93" s="53" t="s">
        <v>40</v>
      </c>
      <c r="B93" s="53"/>
      <c r="C93" s="53"/>
      <c r="D93" s="53"/>
      <c r="E93" s="53"/>
      <c r="F93" s="4" t="s">
        <v>16</v>
      </c>
      <c r="G93" s="4" t="s">
        <v>22</v>
      </c>
      <c r="H93" s="4" t="s">
        <v>23</v>
      </c>
      <c r="I93" s="4" t="s">
        <v>24</v>
      </c>
      <c r="J93" s="4" t="s">
        <v>25</v>
      </c>
      <c r="K93" s="4" t="s">
        <v>69</v>
      </c>
      <c r="L93" s="4" t="s">
        <v>41</v>
      </c>
      <c r="M93" s="4" t="s">
        <v>14</v>
      </c>
    </row>
    <row r="94" spans="1:13" ht="30">
      <c r="A94" s="53" t="s">
        <v>42</v>
      </c>
      <c r="B94" s="53"/>
      <c r="C94" s="53"/>
      <c r="D94" s="53"/>
      <c r="E94" s="53"/>
      <c r="F94" s="10" t="s">
        <v>43</v>
      </c>
      <c r="G94" s="2">
        <v>0.32</v>
      </c>
      <c r="H94" s="14">
        <f>L68</f>
        <v>1451.469098277609</v>
      </c>
      <c r="I94" s="5">
        <f>J59</f>
        <v>2.014841379310345</v>
      </c>
      <c r="J94" s="11">
        <f>G94/H94*I94</f>
        <v>4.4420459391412769E-4</v>
      </c>
      <c r="K94" s="2">
        <v>3134.92</v>
      </c>
      <c r="L94" s="2">
        <v>12</v>
      </c>
      <c r="M94" s="5">
        <f>J94*K94*L94</f>
        <v>16.710550386639326</v>
      </c>
    </row>
    <row r="95" spans="1:13">
      <c r="A95" s="60" t="s">
        <v>44</v>
      </c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5">
        <f>SUM(M94)</f>
        <v>16.710550386639326</v>
      </c>
    </row>
    <row r="97" spans="1:12">
      <c r="A97" s="61" t="s">
        <v>68</v>
      </c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</row>
    <row r="98" spans="1:12" ht="30.75" customHeight="1"/>
    <row r="99" spans="1:12" ht="75">
      <c r="A99" s="53" t="s">
        <v>8</v>
      </c>
      <c r="B99" s="53"/>
      <c r="C99" s="53"/>
      <c r="D99" s="53"/>
      <c r="E99" s="53"/>
      <c r="F99" s="4" t="s">
        <v>9</v>
      </c>
      <c r="G99" s="2" t="s">
        <v>2</v>
      </c>
      <c r="H99" s="4" t="s">
        <v>23</v>
      </c>
      <c r="I99" s="4" t="s">
        <v>24</v>
      </c>
      <c r="J99" s="4" t="s">
        <v>25</v>
      </c>
      <c r="K99" s="10" t="s">
        <v>45</v>
      </c>
      <c r="L99" s="4" t="s">
        <v>14</v>
      </c>
    </row>
    <row r="100" spans="1:12">
      <c r="A100" s="51" t="s">
        <v>4</v>
      </c>
      <c r="B100" s="51"/>
      <c r="C100" s="51"/>
      <c r="D100" s="51"/>
      <c r="E100" s="51"/>
      <c r="F100" s="12">
        <v>34119.68</v>
      </c>
      <c r="G100" s="2">
        <v>0.4</v>
      </c>
      <c r="H100" s="19">
        <f>L68</f>
        <v>1451.469098277609</v>
      </c>
      <c r="I100" s="5">
        <f>J59</f>
        <v>2.014841379310345</v>
      </c>
      <c r="J100" s="11">
        <f>G100/H100*I100</f>
        <v>5.5525574239265966E-4</v>
      </c>
      <c r="K100" s="5">
        <f>F100*G100*12*1.302</f>
        <v>213234.35212800003</v>
      </c>
      <c r="L100" s="5">
        <f>J100*K100</f>
        <v>118.39959849445046</v>
      </c>
    </row>
    <row r="101" spans="1:12" ht="20.25" customHeight="1">
      <c r="A101" s="51" t="s">
        <v>110</v>
      </c>
      <c r="B101" s="51"/>
      <c r="C101" s="51"/>
      <c r="D101" s="51"/>
      <c r="E101" s="51"/>
      <c r="F101" s="12">
        <v>19213.38</v>
      </c>
      <c r="G101" s="2">
        <v>0.4</v>
      </c>
      <c r="H101" s="19">
        <f>L68</f>
        <v>1451.469098277609</v>
      </c>
      <c r="I101" s="5">
        <f>J59</f>
        <v>2.014841379310345</v>
      </c>
      <c r="J101" s="11">
        <f t="shared" ref="J101:J122" si="8">G101/H101*I101</f>
        <v>5.5525574239265966E-4</v>
      </c>
      <c r="K101" s="5">
        <f t="shared" ref="K101:K122" si="9">F101*G101*12*1.302</f>
        <v>120075.93964800003</v>
      </c>
      <c r="L101" s="5">
        <f t="shared" ref="L101:L122" si="10">J101*K101</f>
        <v>66.672855012746453</v>
      </c>
    </row>
    <row r="102" spans="1:12" ht="30.75" customHeight="1">
      <c r="A102" s="52" t="s">
        <v>111</v>
      </c>
      <c r="B102" s="49"/>
      <c r="C102" s="49"/>
      <c r="D102" s="49"/>
      <c r="E102" s="50"/>
      <c r="F102" s="12">
        <v>15809.22</v>
      </c>
      <c r="G102" s="2">
        <v>0.4</v>
      </c>
      <c r="H102" s="19">
        <f>L68</f>
        <v>1451.469098277609</v>
      </c>
      <c r="I102" s="5">
        <f>J59</f>
        <v>2.014841379310345</v>
      </c>
      <c r="J102" s="11">
        <f t="shared" si="8"/>
        <v>5.5525574239265966E-4</v>
      </c>
      <c r="K102" s="5">
        <f t="shared" si="9"/>
        <v>98801.301311999996</v>
      </c>
      <c r="L102" s="5">
        <f t="shared" si="10"/>
        <v>54.85998990935542</v>
      </c>
    </row>
    <row r="103" spans="1:12" ht="15" customHeight="1">
      <c r="A103" s="59" t="s">
        <v>90</v>
      </c>
      <c r="B103" s="59"/>
      <c r="C103" s="59"/>
      <c r="D103" s="59"/>
      <c r="E103" s="59"/>
      <c r="F103" s="12">
        <v>9544</v>
      </c>
      <c r="G103" s="2">
        <v>0.1</v>
      </c>
      <c r="H103" s="19">
        <f>L68</f>
        <v>1451.469098277609</v>
      </c>
      <c r="I103" s="5">
        <f>J59</f>
        <v>2.014841379310345</v>
      </c>
      <c r="J103" s="11">
        <f t="shared" si="8"/>
        <v>1.3881393559816491E-4</v>
      </c>
      <c r="K103" s="5">
        <f t="shared" si="9"/>
        <v>14911.545600000001</v>
      </c>
      <c r="L103" s="5">
        <f t="shared" si="10"/>
        <v>2.0699303305874994</v>
      </c>
    </row>
    <row r="104" spans="1:12" ht="18.75" customHeight="1">
      <c r="A104" s="59" t="s">
        <v>91</v>
      </c>
      <c r="B104" s="59"/>
      <c r="C104" s="59"/>
      <c r="D104" s="59"/>
      <c r="E104" s="59"/>
      <c r="F104" s="12">
        <v>9544</v>
      </c>
      <c r="G104" s="2">
        <v>0.14000000000000001</v>
      </c>
      <c r="H104" s="19">
        <f>L68</f>
        <v>1451.469098277609</v>
      </c>
      <c r="I104" s="5">
        <f>J59</f>
        <v>2.014841379310345</v>
      </c>
      <c r="J104" s="11">
        <f t="shared" si="8"/>
        <v>1.943395098374309E-4</v>
      </c>
      <c r="K104" s="5">
        <f t="shared" si="9"/>
        <v>20876.163840000005</v>
      </c>
      <c r="L104" s="5">
        <f t="shared" si="10"/>
        <v>4.0570634479515002</v>
      </c>
    </row>
    <row r="105" spans="1:12" ht="14.25" customHeight="1">
      <c r="A105" s="59" t="s">
        <v>5</v>
      </c>
      <c r="B105" s="59"/>
      <c r="C105" s="59"/>
      <c r="D105" s="59"/>
      <c r="E105" s="59"/>
      <c r="F105" s="12">
        <v>9544</v>
      </c>
      <c r="G105" s="2">
        <v>0.05</v>
      </c>
      <c r="H105" s="19">
        <f>L68</f>
        <v>1451.469098277609</v>
      </c>
      <c r="I105" s="5">
        <f>J59</f>
        <v>2.014841379310345</v>
      </c>
      <c r="J105" s="11">
        <f t="shared" si="8"/>
        <v>6.9406967799082457E-5</v>
      </c>
      <c r="K105" s="5">
        <f t="shared" si="9"/>
        <v>7455.7728000000006</v>
      </c>
      <c r="L105" s="5">
        <f t="shared" si="10"/>
        <v>0.51748258264687486</v>
      </c>
    </row>
    <row r="106" spans="1:12">
      <c r="A106" s="59" t="s">
        <v>92</v>
      </c>
      <c r="B106" s="59"/>
      <c r="C106" s="59"/>
      <c r="D106" s="59"/>
      <c r="E106" s="59"/>
      <c r="F106" s="2">
        <v>9544</v>
      </c>
      <c r="G106" s="2">
        <v>0.2</v>
      </c>
      <c r="H106" s="19">
        <f>L68</f>
        <v>1451.469098277609</v>
      </c>
      <c r="I106" s="5">
        <f>J59</f>
        <v>2.014841379310345</v>
      </c>
      <c r="J106" s="11">
        <f t="shared" si="8"/>
        <v>2.7762787119632983E-4</v>
      </c>
      <c r="K106" s="5">
        <f t="shared" si="9"/>
        <v>29823.091200000003</v>
      </c>
      <c r="L106" s="5">
        <f t="shared" si="10"/>
        <v>8.2797213223499977</v>
      </c>
    </row>
    <row r="107" spans="1:12" ht="15" customHeight="1">
      <c r="A107" s="59" t="s">
        <v>93</v>
      </c>
      <c r="B107" s="59"/>
      <c r="C107" s="59"/>
      <c r="D107" s="59"/>
      <c r="E107" s="59"/>
      <c r="F107" s="12">
        <v>9544</v>
      </c>
      <c r="G107" s="2">
        <v>1</v>
      </c>
      <c r="H107" s="19">
        <f>L68</f>
        <v>1451.469098277609</v>
      </c>
      <c r="I107" s="5">
        <f>J59</f>
        <v>2.014841379310345</v>
      </c>
      <c r="J107" s="11">
        <f t="shared" si="8"/>
        <v>1.3881393559816491E-3</v>
      </c>
      <c r="K107" s="5">
        <f t="shared" si="9"/>
        <v>149115.45600000001</v>
      </c>
      <c r="L107" s="5">
        <f t="shared" si="10"/>
        <v>206.99303305874994</v>
      </c>
    </row>
    <row r="108" spans="1:12">
      <c r="A108" s="51" t="s">
        <v>87</v>
      </c>
      <c r="B108" s="51"/>
      <c r="C108" s="51"/>
      <c r="D108" s="51"/>
      <c r="E108" s="51"/>
      <c r="F108" s="12">
        <v>9544</v>
      </c>
      <c r="G108" s="2">
        <v>0.1</v>
      </c>
      <c r="H108" s="19">
        <f>L68</f>
        <v>1451.469098277609</v>
      </c>
      <c r="I108" s="5">
        <f>J59</f>
        <v>2.014841379310345</v>
      </c>
      <c r="J108" s="11">
        <f t="shared" si="8"/>
        <v>1.3881393559816491E-4</v>
      </c>
      <c r="K108" s="5">
        <f t="shared" si="9"/>
        <v>14911.545600000001</v>
      </c>
      <c r="L108" s="5">
        <f t="shared" si="10"/>
        <v>2.0699303305874994</v>
      </c>
    </row>
    <row r="109" spans="1:12" ht="15.75" customHeight="1">
      <c r="A109" s="51" t="s">
        <v>88</v>
      </c>
      <c r="B109" s="51"/>
      <c r="C109" s="51"/>
      <c r="D109" s="51"/>
      <c r="E109" s="51"/>
      <c r="F109" s="12">
        <v>9544</v>
      </c>
      <c r="G109" s="2">
        <v>0.1</v>
      </c>
      <c r="H109" s="19">
        <f>L68</f>
        <v>1451.469098277609</v>
      </c>
      <c r="I109" s="5">
        <f>J59</f>
        <v>2.014841379310345</v>
      </c>
      <c r="J109" s="11">
        <f t="shared" si="8"/>
        <v>1.3881393559816491E-4</v>
      </c>
      <c r="K109" s="5">
        <f t="shared" si="9"/>
        <v>14911.545600000001</v>
      </c>
      <c r="L109" s="5">
        <f t="shared" si="10"/>
        <v>2.0699303305874994</v>
      </c>
    </row>
    <row r="110" spans="1:12" ht="13.5" customHeight="1">
      <c r="A110" s="51" t="s">
        <v>75</v>
      </c>
      <c r="B110" s="51"/>
      <c r="C110" s="51"/>
      <c r="D110" s="51"/>
      <c r="E110" s="51"/>
      <c r="F110" s="12">
        <v>12108.3</v>
      </c>
      <c r="G110" s="2">
        <v>0.1</v>
      </c>
      <c r="H110" s="19">
        <f>L68</f>
        <v>1451.469098277609</v>
      </c>
      <c r="I110" s="5">
        <f>J59</f>
        <v>2.014841379310345</v>
      </c>
      <c r="J110" s="11">
        <f t="shared" si="8"/>
        <v>1.3881393559816491E-4</v>
      </c>
      <c r="K110" s="5">
        <f t="shared" si="9"/>
        <v>18918.00792</v>
      </c>
      <c r="L110" s="5">
        <f t="shared" si="10"/>
        <v>2.6260831330524539</v>
      </c>
    </row>
    <row r="111" spans="1:12" ht="17.25" customHeight="1">
      <c r="A111" s="59" t="s">
        <v>97</v>
      </c>
      <c r="B111" s="59"/>
      <c r="C111" s="59"/>
      <c r="D111" s="59"/>
      <c r="E111" s="59"/>
      <c r="F111" s="12">
        <v>15809.22</v>
      </c>
      <c r="G111" s="2">
        <v>0.25</v>
      </c>
      <c r="H111" s="19">
        <f>L68</f>
        <v>1451.469098277609</v>
      </c>
      <c r="I111" s="5">
        <f>J59</f>
        <v>2.014841379310345</v>
      </c>
      <c r="J111" s="11">
        <f t="shared" si="8"/>
        <v>3.4703483899541229E-4</v>
      </c>
      <c r="K111" s="5">
        <f t="shared" si="9"/>
        <v>61750.813319999994</v>
      </c>
      <c r="L111" s="5">
        <f t="shared" si="10"/>
        <v>21.42968355834196</v>
      </c>
    </row>
    <row r="112" spans="1:12" ht="14.25" customHeight="1">
      <c r="A112" s="51" t="s">
        <v>112</v>
      </c>
      <c r="B112" s="51"/>
      <c r="C112" s="51"/>
      <c r="D112" s="51"/>
      <c r="E112" s="51"/>
      <c r="F112" s="12">
        <v>15809.22</v>
      </c>
      <c r="G112" s="2">
        <v>0.1</v>
      </c>
      <c r="H112" s="19">
        <f>L68</f>
        <v>1451.469098277609</v>
      </c>
      <c r="I112" s="5">
        <f>J59</f>
        <v>2.014841379310345</v>
      </c>
      <c r="J112" s="11">
        <f t="shared" si="8"/>
        <v>1.3881393559816491E-4</v>
      </c>
      <c r="K112" s="5">
        <f t="shared" si="9"/>
        <v>24700.325327999999</v>
      </c>
      <c r="L112" s="5">
        <f t="shared" si="10"/>
        <v>3.4287493693347137</v>
      </c>
    </row>
    <row r="113" spans="1:12" ht="17.25" customHeight="1">
      <c r="A113" s="51" t="s">
        <v>77</v>
      </c>
      <c r="B113" s="51"/>
      <c r="C113" s="51"/>
      <c r="D113" s="51"/>
      <c r="E113" s="51"/>
      <c r="F113" s="12">
        <v>9544</v>
      </c>
      <c r="G113" s="2">
        <v>0.1</v>
      </c>
      <c r="H113" s="19">
        <f>L68</f>
        <v>1451.469098277609</v>
      </c>
      <c r="I113" s="5">
        <f>J59</f>
        <v>2.014841379310345</v>
      </c>
      <c r="J113" s="11">
        <f t="shared" si="8"/>
        <v>1.3881393559816491E-4</v>
      </c>
      <c r="K113" s="5">
        <f t="shared" si="9"/>
        <v>14911.545600000001</v>
      </c>
      <c r="L113" s="5">
        <f t="shared" si="10"/>
        <v>2.0699303305874994</v>
      </c>
    </row>
    <row r="114" spans="1:12" ht="15" customHeight="1">
      <c r="A114" s="51" t="s">
        <v>79</v>
      </c>
      <c r="B114" s="51"/>
      <c r="C114" s="51"/>
      <c r="D114" s="51"/>
      <c r="E114" s="51"/>
      <c r="F114" s="12">
        <v>9544</v>
      </c>
      <c r="G114" s="2">
        <v>0.1</v>
      </c>
      <c r="H114" s="19">
        <f>L68</f>
        <v>1451.469098277609</v>
      </c>
      <c r="I114" s="5">
        <f>J59</f>
        <v>2.014841379310345</v>
      </c>
      <c r="J114" s="11">
        <f t="shared" si="8"/>
        <v>1.3881393559816491E-4</v>
      </c>
      <c r="K114" s="5">
        <f t="shared" si="9"/>
        <v>14911.545600000001</v>
      </c>
      <c r="L114" s="5">
        <f t="shared" si="10"/>
        <v>2.0699303305874994</v>
      </c>
    </row>
    <row r="115" spans="1:12">
      <c r="A115" s="51" t="s">
        <v>80</v>
      </c>
      <c r="B115" s="51"/>
      <c r="C115" s="51"/>
      <c r="D115" s="51"/>
      <c r="E115" s="51"/>
      <c r="F115" s="12">
        <v>9544</v>
      </c>
      <c r="G115" s="2">
        <v>1.2</v>
      </c>
      <c r="H115" s="19">
        <f>L68</f>
        <v>1451.469098277609</v>
      </c>
      <c r="I115" s="5">
        <f>J59</f>
        <v>2.014841379310345</v>
      </c>
      <c r="J115" s="11">
        <f t="shared" si="8"/>
        <v>1.665767227177979E-3</v>
      </c>
      <c r="K115" s="5">
        <f t="shared" si="9"/>
        <v>178938.54719999997</v>
      </c>
      <c r="L115" s="5">
        <f t="shared" si="10"/>
        <v>298.06996760459987</v>
      </c>
    </row>
    <row r="116" spans="1:12">
      <c r="A116" s="51" t="s">
        <v>81</v>
      </c>
      <c r="B116" s="51"/>
      <c r="C116" s="51"/>
      <c r="D116" s="51"/>
      <c r="E116" s="51"/>
      <c r="F116" s="12">
        <v>11262.17</v>
      </c>
      <c r="G116" s="2">
        <v>0.1</v>
      </c>
      <c r="H116" s="19">
        <f>L68</f>
        <v>1451.469098277609</v>
      </c>
      <c r="I116" s="5">
        <f>J59</f>
        <v>2.014841379310345</v>
      </c>
      <c r="J116" s="11">
        <f t="shared" si="8"/>
        <v>1.3881393559816491E-4</v>
      </c>
      <c r="K116" s="5">
        <f t="shared" si="9"/>
        <v>17596.014408000003</v>
      </c>
      <c r="L116" s="5">
        <f t="shared" si="10"/>
        <v>2.4425720108164941</v>
      </c>
    </row>
    <row r="117" spans="1:12">
      <c r="A117" s="51" t="s">
        <v>82</v>
      </c>
      <c r="B117" s="51"/>
      <c r="C117" s="51"/>
      <c r="D117" s="51"/>
      <c r="E117" s="51"/>
      <c r="F117" s="12">
        <v>9544</v>
      </c>
      <c r="G117" s="2">
        <v>0.1</v>
      </c>
      <c r="H117" s="19">
        <f>L68</f>
        <v>1451.469098277609</v>
      </c>
      <c r="I117" s="5">
        <f>J59</f>
        <v>2.014841379310345</v>
      </c>
      <c r="J117" s="11">
        <f t="shared" si="8"/>
        <v>1.3881393559816491E-4</v>
      </c>
      <c r="K117" s="5">
        <f t="shared" si="9"/>
        <v>14911.545600000001</v>
      </c>
      <c r="L117" s="5">
        <f t="shared" si="10"/>
        <v>2.0699303305874994</v>
      </c>
    </row>
    <row r="118" spans="1:12">
      <c r="A118" s="51" t="s">
        <v>83</v>
      </c>
      <c r="B118" s="51"/>
      <c r="C118" s="51"/>
      <c r="D118" s="51"/>
      <c r="E118" s="51"/>
      <c r="F118" s="12">
        <v>9544</v>
      </c>
      <c r="G118" s="2">
        <v>0.1</v>
      </c>
      <c r="H118" s="19">
        <f>L68</f>
        <v>1451.469098277609</v>
      </c>
      <c r="I118" s="5">
        <f>J59</f>
        <v>2.014841379310345</v>
      </c>
      <c r="J118" s="11">
        <f t="shared" si="8"/>
        <v>1.3881393559816491E-4</v>
      </c>
      <c r="K118" s="5">
        <f t="shared" si="9"/>
        <v>14911.545600000001</v>
      </c>
      <c r="L118" s="5">
        <f t="shared" si="10"/>
        <v>2.0699303305874994</v>
      </c>
    </row>
    <row r="119" spans="1:12">
      <c r="A119" s="51" t="s">
        <v>84</v>
      </c>
      <c r="B119" s="51"/>
      <c r="C119" s="51"/>
      <c r="D119" s="51"/>
      <c r="E119" s="51"/>
      <c r="F119" s="12">
        <v>9544</v>
      </c>
      <c r="G119" s="2">
        <v>0.1</v>
      </c>
      <c r="H119" s="19">
        <f>L68</f>
        <v>1451.469098277609</v>
      </c>
      <c r="I119" s="5">
        <f>J59</f>
        <v>2.014841379310345</v>
      </c>
      <c r="J119" s="11">
        <f t="shared" si="8"/>
        <v>1.3881393559816491E-4</v>
      </c>
      <c r="K119" s="5">
        <f t="shared" si="9"/>
        <v>14911.545600000001</v>
      </c>
      <c r="L119" s="5">
        <f t="shared" si="10"/>
        <v>2.0699303305874994</v>
      </c>
    </row>
    <row r="120" spans="1:12">
      <c r="A120" s="51" t="s">
        <v>85</v>
      </c>
      <c r="B120" s="51"/>
      <c r="C120" s="51"/>
      <c r="D120" s="51"/>
      <c r="E120" s="51"/>
      <c r="F120" s="12">
        <v>9544</v>
      </c>
      <c r="G120" s="2">
        <v>0.1</v>
      </c>
      <c r="H120" s="19">
        <f>L68</f>
        <v>1451.469098277609</v>
      </c>
      <c r="I120" s="5">
        <f>J59</f>
        <v>2.014841379310345</v>
      </c>
      <c r="J120" s="11">
        <f t="shared" si="8"/>
        <v>1.3881393559816491E-4</v>
      </c>
      <c r="K120" s="5">
        <f t="shared" si="9"/>
        <v>14911.545600000001</v>
      </c>
      <c r="L120" s="5">
        <f t="shared" si="10"/>
        <v>2.0699303305874994</v>
      </c>
    </row>
    <row r="121" spans="1:12" ht="27" customHeight="1">
      <c r="A121" s="52" t="s">
        <v>86</v>
      </c>
      <c r="B121" s="49"/>
      <c r="C121" s="49"/>
      <c r="D121" s="49"/>
      <c r="E121" s="50"/>
      <c r="F121" s="12">
        <v>9544</v>
      </c>
      <c r="G121" s="2">
        <v>0.1</v>
      </c>
      <c r="H121" s="19">
        <f>L68</f>
        <v>1451.469098277609</v>
      </c>
      <c r="I121" s="5">
        <f>J59</f>
        <v>2.014841379310345</v>
      </c>
      <c r="J121" s="11">
        <f t="shared" si="8"/>
        <v>1.3881393559816491E-4</v>
      </c>
      <c r="K121" s="5">
        <f t="shared" si="9"/>
        <v>14911.545600000001</v>
      </c>
      <c r="L121" s="5">
        <f t="shared" si="10"/>
        <v>2.0699303305874994</v>
      </c>
    </row>
    <row r="122" spans="1:12">
      <c r="A122" s="51" t="s">
        <v>114</v>
      </c>
      <c r="B122" s="51"/>
      <c r="C122" s="51"/>
      <c r="D122" s="51"/>
      <c r="E122" s="51"/>
      <c r="F122" s="12">
        <v>9544</v>
      </c>
      <c r="G122" s="2">
        <v>0.05</v>
      </c>
      <c r="H122" s="19">
        <f>L68</f>
        <v>1451.469098277609</v>
      </c>
      <c r="I122" s="5">
        <f>J59</f>
        <v>2.014841379310345</v>
      </c>
      <c r="J122" s="11">
        <f t="shared" si="8"/>
        <v>6.9406967799082457E-5</v>
      </c>
      <c r="K122" s="5">
        <f t="shared" si="9"/>
        <v>7455.7728000000006</v>
      </c>
      <c r="L122" s="5">
        <f t="shared" si="10"/>
        <v>0.51748258264687486</v>
      </c>
    </row>
    <row r="123" spans="1:12">
      <c r="A123" s="53" t="s">
        <v>15</v>
      </c>
      <c r="B123" s="53"/>
      <c r="C123" s="53"/>
      <c r="D123" s="53"/>
      <c r="E123" s="53"/>
      <c r="F123" s="24">
        <f>SUM(F100:F122)</f>
        <v>276835.19</v>
      </c>
      <c r="G123" s="24">
        <f>SUM(G100:G122)</f>
        <v>5.3899999999999988</v>
      </c>
      <c r="H123" s="21"/>
      <c r="I123" s="21"/>
      <c r="J123" s="21"/>
      <c r="K123" s="25">
        <f>SUM(K100:K122)</f>
        <v>1097857.0139039999</v>
      </c>
      <c r="L123" s="5">
        <f>SUM(L100:L122)</f>
        <v>808.99358539291779</v>
      </c>
    </row>
    <row r="124" spans="1:12">
      <c r="A124" s="21" t="s">
        <v>46</v>
      </c>
      <c r="B124" s="21"/>
      <c r="C124" s="21"/>
      <c r="D124" s="21"/>
      <c r="E124" s="21"/>
    </row>
    <row r="125" spans="1:12">
      <c r="F125" s="20"/>
      <c r="G125" s="20"/>
      <c r="H125" s="20"/>
      <c r="I125" s="20"/>
      <c r="J125" s="20"/>
      <c r="K125" s="20"/>
      <c r="L125" s="20"/>
    </row>
    <row r="126" spans="1:12">
      <c r="A126" s="20" t="s">
        <v>47</v>
      </c>
      <c r="B126" s="20"/>
      <c r="C126" s="20"/>
      <c r="D126" s="20"/>
      <c r="E126" s="20"/>
    </row>
    <row r="127" spans="1:12" ht="45" customHeight="1">
      <c r="A127" s="57" t="s">
        <v>48</v>
      </c>
      <c r="B127" s="58"/>
      <c r="C127" s="58"/>
      <c r="D127" s="58"/>
      <c r="E127" s="58"/>
      <c r="F127" s="58" t="s">
        <v>16</v>
      </c>
      <c r="G127" s="58" t="s">
        <v>22</v>
      </c>
      <c r="H127" s="58" t="s">
        <v>23</v>
      </c>
      <c r="I127" s="58" t="s">
        <v>24</v>
      </c>
      <c r="J127" s="58" t="s">
        <v>25</v>
      </c>
      <c r="K127" s="58" t="s">
        <v>26</v>
      </c>
      <c r="L127" s="58" t="s">
        <v>14</v>
      </c>
    </row>
    <row r="128" spans="1:12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</row>
    <row r="129" spans="1:12">
      <c r="A129" s="51" t="s">
        <v>143</v>
      </c>
      <c r="B129" s="51"/>
      <c r="C129" s="51"/>
      <c r="D129" s="51"/>
      <c r="E129" s="51"/>
      <c r="F129" s="2" t="s">
        <v>49</v>
      </c>
      <c r="G129" s="2">
        <v>0.36</v>
      </c>
      <c r="H129" s="19">
        <f>L68</f>
        <v>1451.469098277609</v>
      </c>
      <c r="I129" s="5">
        <f>J59</f>
        <v>2.014841379310345</v>
      </c>
      <c r="J129" s="2">
        <f>G129/H129*I129</f>
        <v>4.9973016815339365E-4</v>
      </c>
      <c r="K129" s="2">
        <v>49459.95</v>
      </c>
      <c r="L129" s="5">
        <f>J129*K129</f>
        <v>24.716629130358442</v>
      </c>
    </row>
    <row r="130" spans="1:12">
      <c r="A130" s="48" t="s">
        <v>50</v>
      </c>
      <c r="B130" s="49"/>
      <c r="C130" s="49"/>
      <c r="D130" s="49"/>
      <c r="E130" s="50"/>
    </row>
    <row r="131" spans="1:12">
      <c r="F131" s="20"/>
      <c r="G131" s="20"/>
      <c r="H131" s="20"/>
      <c r="I131" s="20"/>
      <c r="J131" s="20"/>
      <c r="K131" s="20"/>
      <c r="L131" s="20"/>
    </row>
    <row r="132" spans="1:12">
      <c r="A132" s="61" t="s">
        <v>51</v>
      </c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</row>
    <row r="134" spans="1:12" ht="15" customHeight="1">
      <c r="A134" s="57" t="s">
        <v>52</v>
      </c>
      <c r="B134" s="57"/>
      <c r="C134" s="57"/>
      <c r="D134" s="53" t="s">
        <v>53</v>
      </c>
      <c r="E134" s="53"/>
      <c r="F134" s="53"/>
      <c r="G134" s="53"/>
      <c r="H134" s="53"/>
      <c r="I134" s="53"/>
      <c r="J134" s="53"/>
      <c r="K134" s="57" t="s">
        <v>64</v>
      </c>
      <c r="L134" s="57"/>
    </row>
    <row r="135" spans="1:12" ht="30">
      <c r="A135" s="2" t="s">
        <v>54</v>
      </c>
      <c r="B135" s="4" t="s">
        <v>55</v>
      </c>
      <c r="C135" s="2" t="s">
        <v>56</v>
      </c>
      <c r="D135" s="2" t="s">
        <v>57</v>
      </c>
      <c r="E135" s="2" t="s">
        <v>58</v>
      </c>
      <c r="F135" s="2" t="s">
        <v>59</v>
      </c>
      <c r="G135" s="2" t="s">
        <v>60</v>
      </c>
      <c r="H135" s="2" t="s">
        <v>61</v>
      </c>
      <c r="I135" s="2" t="s">
        <v>62</v>
      </c>
      <c r="J135" s="2" t="s">
        <v>63</v>
      </c>
      <c r="K135" s="57"/>
      <c r="L135" s="57"/>
    </row>
    <row r="136" spans="1:12">
      <c r="A136" s="5">
        <f>L59</f>
        <v>1691.7460316689653</v>
      </c>
      <c r="B136" s="2"/>
      <c r="C136" s="2">
        <v>0</v>
      </c>
      <c r="D136" s="5">
        <f>L75</f>
        <v>105.09868080386468</v>
      </c>
      <c r="E136" s="5">
        <f>L85</f>
        <v>56.96749011389835</v>
      </c>
      <c r="F136" s="2"/>
      <c r="G136" s="5">
        <f>M95</f>
        <v>16.710550386639326</v>
      </c>
      <c r="H136" s="2">
        <v>0</v>
      </c>
      <c r="I136" s="5">
        <f>L123</f>
        <v>808.99358539291779</v>
      </c>
      <c r="J136" s="31">
        <f>L129</f>
        <v>24.716629130358442</v>
      </c>
      <c r="K136" s="67">
        <f>SUM(A136:J136)</f>
        <v>2704.2329674966441</v>
      </c>
      <c r="L136" s="68"/>
    </row>
    <row r="138" spans="1:12">
      <c r="A138" s="37"/>
      <c r="B138" s="38"/>
      <c r="C138" s="39"/>
      <c r="D138" s="40"/>
      <c r="E138" s="40"/>
      <c r="F138" s="40"/>
    </row>
    <row r="139" spans="1:12" ht="15.75">
      <c r="A139" s="34" t="s">
        <v>135</v>
      </c>
      <c r="B139" s="34"/>
      <c r="C139" s="34"/>
      <c r="D139" s="34"/>
      <c r="E139" s="34"/>
      <c r="F139" s="69" t="s">
        <v>140</v>
      </c>
      <c r="G139" s="70"/>
      <c r="H139" s="70"/>
    </row>
    <row r="140" spans="1:12" ht="15.75">
      <c r="A140" s="41"/>
      <c r="B140" s="34"/>
      <c r="C140" s="42"/>
      <c r="D140" s="43"/>
      <c r="E140" s="43"/>
      <c r="F140" s="43"/>
    </row>
    <row r="142" spans="1:12" ht="15.75">
      <c r="A142" s="41" t="s">
        <v>136</v>
      </c>
      <c r="B142" s="34"/>
      <c r="C142" s="41"/>
      <c r="D142" s="34"/>
    </row>
    <row r="143" spans="1:12" ht="15.75">
      <c r="A143" s="41" t="s">
        <v>137</v>
      </c>
      <c r="B143" s="34"/>
      <c r="C143" s="41"/>
      <c r="D143" s="34"/>
    </row>
  </sheetData>
  <mergeCells count="137">
    <mergeCell ref="F139:H139"/>
    <mergeCell ref="A8:I8"/>
    <mergeCell ref="A9:J9"/>
    <mergeCell ref="A10:I10"/>
    <mergeCell ref="A4:E4"/>
    <mergeCell ref="A6:E6"/>
    <mergeCell ref="K136:L136"/>
    <mergeCell ref="A91:K91"/>
    <mergeCell ref="A93:E93"/>
    <mergeCell ref="A94:E94"/>
    <mergeCell ref="A95:L95"/>
    <mergeCell ref="A97:L97"/>
    <mergeCell ref="A99:E99"/>
    <mergeCell ref="A100:E100"/>
    <mergeCell ref="A101:E101"/>
    <mergeCell ref="A129:E129"/>
    <mergeCell ref="A134:C134"/>
    <mergeCell ref="A108:E108"/>
    <mergeCell ref="A109:E109"/>
    <mergeCell ref="A113:E113"/>
    <mergeCell ref="A114:E114"/>
    <mergeCell ref="A115:E115"/>
    <mergeCell ref="A116:E116"/>
    <mergeCell ref="A117:E117"/>
    <mergeCell ref="A132:L132"/>
    <mergeCell ref="D134:J134"/>
    <mergeCell ref="G42:K42"/>
    <mergeCell ref="A53:E53"/>
    <mergeCell ref="A54:E54"/>
    <mergeCell ref="A55:E55"/>
    <mergeCell ref="A42:E42"/>
    <mergeCell ref="A64:E64"/>
    <mergeCell ref="A71:E71"/>
    <mergeCell ref="A68:K68"/>
    <mergeCell ref="A90:E90"/>
    <mergeCell ref="A89:E89"/>
    <mergeCell ref="A74:E74"/>
    <mergeCell ref="A75:K75"/>
    <mergeCell ref="A77:L77"/>
    <mergeCell ref="A79:E79"/>
    <mergeCell ref="A80:E80"/>
    <mergeCell ref="A81:E81"/>
    <mergeCell ref="A82:E82"/>
    <mergeCell ref="A83:E83"/>
    <mergeCell ref="A73:E73"/>
    <mergeCell ref="A65:K65"/>
    <mergeCell ref="A84:E84"/>
    <mergeCell ref="A67:L67"/>
    <mergeCell ref="K134:L135"/>
    <mergeCell ref="G35:K35"/>
    <mergeCell ref="G36:K36"/>
    <mergeCell ref="G37:K37"/>
    <mergeCell ref="K127:K128"/>
    <mergeCell ref="A127:E128"/>
    <mergeCell ref="A123:E123"/>
    <mergeCell ref="A70:E70"/>
    <mergeCell ref="A72:E72"/>
    <mergeCell ref="A85:K85"/>
    <mergeCell ref="A87:L87"/>
    <mergeCell ref="A106:E106"/>
    <mergeCell ref="A107:E107"/>
    <mergeCell ref="A102:E102"/>
    <mergeCell ref="A103:E103"/>
    <mergeCell ref="A104:E104"/>
    <mergeCell ref="A105:E105"/>
    <mergeCell ref="A110:E110"/>
    <mergeCell ref="A111:E111"/>
    <mergeCell ref="A112:E112"/>
    <mergeCell ref="F127:F128"/>
    <mergeCell ref="G127:G128"/>
    <mergeCell ref="H127:H128"/>
    <mergeCell ref="I127:I128"/>
    <mergeCell ref="J127:J128"/>
    <mergeCell ref="A130:E130"/>
    <mergeCell ref="A118:E118"/>
    <mergeCell ref="A119:E119"/>
    <mergeCell ref="A120:E120"/>
    <mergeCell ref="A121:E121"/>
    <mergeCell ref="A122:E122"/>
    <mergeCell ref="L127:L128"/>
    <mergeCell ref="A26:E26"/>
    <mergeCell ref="G26:K26"/>
    <mergeCell ref="A30:E30"/>
    <mergeCell ref="G30:K30"/>
    <mergeCell ref="A27:E27"/>
    <mergeCell ref="G27:K27"/>
    <mergeCell ref="A28:E28"/>
    <mergeCell ref="G28:K28"/>
    <mergeCell ref="A29:E29"/>
    <mergeCell ref="G29:K29"/>
    <mergeCell ref="A43:E43"/>
    <mergeCell ref="G43:K43"/>
    <mergeCell ref="A31:E31"/>
    <mergeCell ref="G31:K31"/>
    <mergeCell ref="A38:E38"/>
    <mergeCell ref="A39:E39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1:E21"/>
    <mergeCell ref="G21:K21"/>
    <mergeCell ref="A22:E22"/>
    <mergeCell ref="G22:K22"/>
    <mergeCell ref="A23:E23"/>
    <mergeCell ref="G23:K23"/>
    <mergeCell ref="A40:E40"/>
    <mergeCell ref="A41:E41"/>
    <mergeCell ref="G38:K38"/>
    <mergeCell ref="G39:K39"/>
    <mergeCell ref="G40:K40"/>
    <mergeCell ref="G41:K41"/>
    <mergeCell ref="A32:E32"/>
    <mergeCell ref="G32:K32"/>
    <mergeCell ref="A33:E33"/>
    <mergeCell ref="G33:K33"/>
    <mergeCell ref="A34:E34"/>
    <mergeCell ref="G34:K34"/>
    <mergeCell ref="A35:E35"/>
    <mergeCell ref="A36:E36"/>
    <mergeCell ref="A37:E37"/>
    <mergeCell ref="A48:E48"/>
    <mergeCell ref="A49:E49"/>
    <mergeCell ref="A50:E50"/>
    <mergeCell ref="A51:E51"/>
    <mergeCell ref="A52:E52"/>
    <mergeCell ref="A59:E59"/>
    <mergeCell ref="A62:L62"/>
    <mergeCell ref="A56:E56"/>
    <mergeCell ref="A57:E57"/>
    <mergeCell ref="A58:E5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Услуга №3</vt:lpstr>
      <vt:lpstr>Услуга №2</vt:lpstr>
      <vt:lpstr>Услуга №1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2016-01-15T07:41:53Z</dcterms:modified>
</cp:coreProperties>
</file>