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2.21\!share\Бюджет 2020-2022\Пояснительная 2020\"/>
    </mc:Choice>
  </mc:AlternateContent>
  <bookViews>
    <workbookView xWindow="0" yWindow="0" windowWidth="24000" windowHeight="9000"/>
  </bookViews>
  <sheets>
    <sheet name="готово" sheetId="6" r:id="rId1"/>
  </sheets>
  <definedNames>
    <definedName name="_xlnm._FilterDatabase" localSheetId="0" hidden="1">готово!$A$8:$G$8</definedName>
    <definedName name="_xlnm.Print_Titles" localSheetId="0">готово!$6:$8</definedName>
    <definedName name="_xlnm.Print_Area" localSheetId="0">готово!$A$1:$F$39</definedName>
  </definedNames>
  <calcPr calcId="162913"/>
</workbook>
</file>

<file path=xl/calcChain.xml><?xml version="1.0" encoding="utf-8"?>
<calcChain xmlns="http://schemas.openxmlformats.org/spreadsheetml/2006/main">
  <c r="E30" i="6" l="1"/>
  <c r="F30" i="6"/>
  <c r="E34" i="6"/>
  <c r="F34" i="6"/>
  <c r="D34" i="6"/>
  <c r="D30" i="6"/>
  <c r="E26" i="6"/>
  <c r="F26" i="6"/>
  <c r="D26" i="6"/>
  <c r="E24" i="6"/>
  <c r="F24" i="6"/>
  <c r="D24" i="6"/>
  <c r="E23" i="6"/>
  <c r="F23" i="6"/>
  <c r="D23" i="6"/>
  <c r="E21" i="6"/>
  <c r="F21" i="6"/>
  <c r="F18" i="6" s="1"/>
  <c r="D21" i="6"/>
  <c r="E18" i="6" l="1"/>
  <c r="E17" i="6" s="1"/>
  <c r="D18" i="6"/>
  <c r="D17" i="6" s="1"/>
  <c r="F17" i="6"/>
  <c r="F38" i="6"/>
  <c r="E10" i="6"/>
  <c r="E9" i="6" s="1"/>
  <c r="E37" i="6" s="1"/>
  <c r="F10" i="6"/>
  <c r="F9" i="6" s="1"/>
  <c r="F37" i="6" s="1"/>
  <c r="D10" i="6"/>
  <c r="D9" i="6" s="1"/>
  <c r="D37" i="6" s="1"/>
  <c r="D38" i="6" l="1"/>
  <c r="E38" i="6"/>
</calcChain>
</file>

<file path=xl/sharedStrings.xml><?xml version="1.0" encoding="utf-8"?>
<sst xmlns="http://schemas.openxmlformats.org/spreadsheetml/2006/main" count="80" uniqueCount="75">
  <si>
    <t>к Пояснительной записке</t>
  </si>
  <si>
    <t>(тыс. рублей)</t>
  </si>
  <si>
    <t>Общая сумма объекта налогообложения, принимаемая для расчета поступлений налога на доходы физических лиц</t>
  </si>
  <si>
    <t>Общая сумма налоговых вычетов, предоставляемых физическим лицам</t>
  </si>
  <si>
    <t>Налог на доходы физических лиц, в том числе:</t>
  </si>
  <si>
    <t>Налог с общей суммы налоговых вычетов, предоставляемых физическим лицам</t>
  </si>
  <si>
    <t>Поступления в погашение недоимки по налогу</t>
  </si>
  <si>
    <t>Общая сумма налоговой базы</t>
  </si>
  <si>
    <t>Наименование показателя</t>
  </si>
  <si>
    <t>Расчет</t>
  </si>
  <si>
    <t>1</t>
  </si>
  <si>
    <t>2</t>
  </si>
  <si>
    <t>3</t>
  </si>
  <si>
    <t>4</t>
  </si>
  <si>
    <t>5</t>
  </si>
  <si>
    <t xml:space="preserve">Сумма налога в краевой бюджет </t>
  </si>
  <si>
    <t>С других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</si>
  <si>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Прогноз</t>
  </si>
  <si>
    <t>С доходов, полученных физическими лицами, являющимися иностранными гражданами, осуществляющими трудовую деятельность по найму у физических лиц на основании патента, в отношении которых исчисление и уплата налога осуществляются в соответствии со статьей 227.1 Налогового кодекса Российской Федерации</t>
  </si>
  <si>
    <t>Налоговая ставка, %</t>
  </si>
  <si>
    <t>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отношении которых исчисление и уплата налога осуществляются в соответствии со статьей 227 Налогового кодекса Российской Федерации</t>
  </si>
  <si>
    <t>Налог на другие доходы,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</si>
  <si>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отношении которых исчисление и уплата налога осуществляются в соответствии со статьей 227 Налогового кодекса Российской Федерации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</si>
  <si>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</si>
  <si>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Расчет суммы налога на доходы физических лиц на 2020-2022 годы</t>
  </si>
  <si>
    <r>
      <t>Поступления в погашение недоимки по налогу</t>
    </r>
    <r>
      <rPr>
        <sz val="12"/>
        <color indexed="10"/>
        <rFont val="Times New Roman"/>
        <family val="1"/>
        <charset val="204"/>
      </rPr>
      <t/>
    </r>
  </si>
  <si>
    <t>Норматив зачисления в краевой бюджет, %</t>
  </si>
  <si>
    <t>Налог на доходы, получаемые в виде фонда заработной платы работников списочного и несписочного состава организаций,  внешних совместителей по полному кругу организаций</t>
  </si>
  <si>
    <t xml:space="preserve">Средняя ставка налога на доходы физических лиц по другим доходам, источником которых является налоговый агент, 
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(приложение 9 к Пояснительной записке), % </t>
  </si>
  <si>
    <t>1.1</t>
  </si>
  <si>
    <t>1.2</t>
  </si>
  <si>
    <t>1.3</t>
  </si>
  <si>
    <t>1.4</t>
  </si>
  <si>
    <t>1.1.1</t>
  </si>
  <si>
    <t>1.1.2</t>
  </si>
  <si>
    <t>3.1</t>
  </si>
  <si>
    <t>3.2</t>
  </si>
  <si>
    <t>3.3</t>
  </si>
  <si>
    <t>3.4</t>
  </si>
  <si>
    <t>3.1.1</t>
  </si>
  <si>
    <t>3.1.2</t>
  </si>
  <si>
    <t>3.1.3</t>
  </si>
  <si>
    <t>3.1.4</t>
  </si>
  <si>
    <t>3.1.5</t>
  </si>
  <si>
    <t>3.1.6</t>
  </si>
  <si>
    <t>3.1.7</t>
  </si>
  <si>
    <t>3.2.1</t>
  </si>
  <si>
    <t>3.2.2</t>
  </si>
  <si>
    <t>3.2.3</t>
  </si>
  <si>
    <t>3.3.1</t>
  </si>
  <si>
    <t>3.3.2</t>
  </si>
  <si>
    <t>3.3.3</t>
  </si>
  <si>
    <t>3.4.1</t>
  </si>
  <si>
    <t>3.4.2</t>
  </si>
  <si>
    <t>1.1+1.2+1.3+1.4</t>
  </si>
  <si>
    <t>1.1.1+1.1.2</t>
  </si>
  <si>
    <t>3.1+3.2+3.3+3.4</t>
  </si>
  <si>
    <t>3.1.3+3.1.4+3.1.5-3.1.6</t>
  </si>
  <si>
    <t>1-2</t>
  </si>
  <si>
    <t>1.1.1×3.1.1</t>
  </si>
  <si>
    <t>1.1.2×3.1.2</t>
  </si>
  <si>
    <t>2×3.1.1</t>
  </si>
  <si>
    <t>1.2×3.2.1+3.2.2</t>
  </si>
  <si>
    <t>1.3×3.3.1+3.3.2</t>
  </si>
  <si>
    <t>1.4×3.4.1</t>
  </si>
  <si>
    <t>3.1×3.1.7+3.2×3.2.3
+3.3×3.3.3+3.4×3.4.2</t>
  </si>
  <si>
    <t>№ 
п/п</t>
  </si>
  <si>
    <r>
      <t>Поступления в погашение недоимки по налогу</t>
    </r>
    <r>
      <rPr>
        <sz val="11"/>
        <color indexed="36"/>
        <rFont val="Times New Roman"/>
        <family val="1"/>
        <charset val="204"/>
      </rPr>
      <t xml:space="preserve"> </t>
    </r>
  </si>
  <si>
    <t>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</si>
  <si>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С фонда заработной платы работников списочного и несписочного состава организаций, внешних совместителей по полному кругу организаций</t>
  </si>
  <si>
    <t>С доходов,  полученных физическими лицами, в отношении которых исчисление и уплата налога осуществляются в соответствии со статьей 228 Налогового кодекса Российской Федерации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</si>
  <si>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</si>
  <si>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Норматив зачисления в городской бюджет, %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</si>
  <si>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у физических лиц на основании патента в соответствии  со статьей 227.1 Налогового кодекса Российской Федерации</t>
  </si>
  <si>
    <t>Приложение №5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</si>
</sst>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12" x14ac:knownFonts="1">
    <font>
      <sz val="10"/>
      <name val="Arial Cyr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color rgb="FF7030A0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Arial Cyr"/>
      <charset val="204"/>
    </font>
    <font>
      <sz val="11"/>
      <color indexed="36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7" fillId="0" borderId="0"/>
    <xf numFmtId="0" fontId="5" fillId="0" borderId="0"/>
  </cellStyleXfs>
  <cellXfs count="42">
    <xf numFmtId="0" fontId="0" fillId="0" borderId="0" xfId="0"/>
    <xf numFmtId="49" fontId="2" fillId="0" borderId="1" xfId="0" applyNumberFormat="1" applyFont="1" applyFill="1" applyBorder="1" applyAlignment="1">
      <alignment horizontal="left" vertical="top"/>
    </xf>
    <xf numFmtId="0" fontId="2" fillId="0" borderId="1" xfId="0" applyFont="1" applyFill="1" applyBorder="1" applyAlignment="1">
      <alignment horizontal="center" vertical="top" wrapText="1"/>
    </xf>
    <xf numFmtId="49" fontId="2" fillId="0" borderId="1" xfId="0" applyNumberFormat="1" applyFont="1" applyFill="1" applyBorder="1" applyAlignment="1">
      <alignment horizontal="center" vertical="top" wrapText="1"/>
    </xf>
    <xf numFmtId="0" fontId="0" fillId="0" borderId="0" xfId="0" applyFont="1" applyFill="1"/>
    <xf numFmtId="0" fontId="2" fillId="0" borderId="1" xfId="0" applyNumberFormat="1" applyFont="1" applyFill="1" applyBorder="1" applyAlignment="1">
      <alignment horizontal="center" vertical="top" wrapText="1"/>
    </xf>
    <xf numFmtId="4" fontId="2" fillId="0" borderId="1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164" fontId="0" fillId="0" borderId="0" xfId="0" applyNumberFormat="1" applyFont="1" applyFill="1"/>
    <xf numFmtId="0" fontId="2" fillId="0" borderId="0" xfId="0" applyFont="1" applyFill="1"/>
    <xf numFmtId="0" fontId="2" fillId="0" borderId="0" xfId="0" applyFont="1" applyFill="1" applyAlignment="1">
      <alignment horizontal="right"/>
    </xf>
    <xf numFmtId="0" fontId="2" fillId="0" borderId="1" xfId="0" applyFont="1" applyFill="1" applyBorder="1" applyAlignment="1">
      <alignment horizontal="center"/>
    </xf>
    <xf numFmtId="164" fontId="2" fillId="0" borderId="1" xfId="0" applyNumberFormat="1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wrapText="1"/>
    </xf>
    <xf numFmtId="3" fontId="2" fillId="0" borderId="1" xfId="0" applyNumberFormat="1" applyFont="1" applyFill="1" applyBorder="1" applyAlignment="1">
      <alignment vertical="top" wrapText="1"/>
    </xf>
    <xf numFmtId="164" fontId="2" fillId="0" borderId="0" xfId="0" applyNumberFormat="1" applyFont="1" applyFill="1"/>
    <xf numFmtId="164" fontId="0" fillId="0" borderId="0" xfId="0" applyNumberFormat="1" applyFill="1"/>
    <xf numFmtId="0" fontId="0" fillId="0" borderId="0" xfId="0" applyFill="1"/>
    <xf numFmtId="0" fontId="2" fillId="0" borderId="1" xfId="0" applyFont="1" applyFill="1" applyBorder="1" applyAlignment="1">
      <alignment horizontal="center" vertical="top"/>
    </xf>
    <xf numFmtId="49" fontId="8" fillId="0" borderId="1" xfId="0" applyNumberFormat="1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center"/>
    </xf>
    <xf numFmtId="0" fontId="0" fillId="0" borderId="1" xfId="0" applyFont="1" applyFill="1" applyBorder="1" applyAlignment="1"/>
    <xf numFmtId="0" fontId="6" fillId="0" borderId="1" xfId="0" applyFont="1" applyFill="1" applyBorder="1" applyAlignment="1">
      <alignment horizontal="center" wrapText="1"/>
    </xf>
    <xf numFmtId="0" fontId="9" fillId="0" borderId="0" xfId="0" applyFont="1" applyFill="1"/>
    <xf numFmtId="0" fontId="9" fillId="0" borderId="1" xfId="0" applyFont="1" applyFill="1" applyBorder="1" applyAlignment="1">
      <alignment horizontal="center"/>
    </xf>
    <xf numFmtId="0" fontId="9" fillId="0" borderId="1" xfId="2" applyFont="1" applyFill="1" applyBorder="1" applyAlignment="1">
      <alignment vertical="top" wrapText="1"/>
    </xf>
    <xf numFmtId="0" fontId="9" fillId="0" borderId="1" xfId="0" applyFont="1" applyFill="1" applyBorder="1" applyAlignment="1">
      <alignment vertical="top" wrapText="1"/>
    </xf>
    <xf numFmtId="0" fontId="10" fillId="0" borderId="0" xfId="0" applyFont="1" applyFill="1"/>
    <xf numFmtId="4" fontId="2" fillId="0" borderId="1" xfId="0" applyNumberFormat="1" applyFont="1" applyFill="1" applyBorder="1" applyAlignment="1">
      <alignment vertical="top" wrapText="1"/>
    </xf>
    <xf numFmtId="0" fontId="2" fillId="0" borderId="0" xfId="0" applyFont="1" applyFill="1" applyAlignment="1">
      <alignment horizontal="center"/>
    </xf>
    <xf numFmtId="0" fontId="4" fillId="0" borderId="0" xfId="0" applyFont="1" applyFill="1" applyAlignment="1">
      <alignment horizontal="right"/>
    </xf>
    <xf numFmtId="0" fontId="1" fillId="0" borderId="0" xfId="0" applyFont="1" applyFill="1" applyAlignment="1">
      <alignment horizontal="center"/>
    </xf>
    <xf numFmtId="0" fontId="2" fillId="0" borderId="2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" vertical="top" wrapText="1"/>
    </xf>
    <xf numFmtId="0" fontId="9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vertical="center"/>
    </xf>
    <xf numFmtId="0" fontId="2" fillId="0" borderId="4" xfId="0" applyFont="1" applyFill="1" applyBorder="1" applyAlignment="1">
      <alignment horizontal="center" vertical="top"/>
    </xf>
    <xf numFmtId="0" fontId="0" fillId="0" borderId="5" xfId="0" applyFill="1" applyBorder="1" applyAlignment="1">
      <alignment horizontal="center" vertical="top"/>
    </xf>
    <xf numFmtId="0" fontId="0" fillId="0" borderId="6" xfId="0" applyFill="1" applyBorder="1" applyAlignment="1">
      <alignment horizontal="center" vertical="top"/>
    </xf>
  </cellXfs>
  <cellStyles count="3">
    <cellStyle name="Обычный" xfId="0" builtinId="0"/>
    <cellStyle name="Обычный 2" xfId="1"/>
    <cellStyle name="Обычный_Лист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8"/>
  <sheetViews>
    <sheetView tabSelected="1" view="pageBreakPreview" zoomScale="90" zoomScaleNormal="90" zoomScaleSheetLayoutView="90" workbookViewId="0">
      <selection activeCell="E2" sqref="E2"/>
    </sheetView>
  </sheetViews>
  <sheetFormatPr defaultColWidth="9.140625" defaultRowHeight="14.25" x14ac:dyDescent="0.2"/>
  <cols>
    <col min="1" max="1" width="6.85546875" style="17" customWidth="1"/>
    <col min="2" max="2" width="52" style="28" customWidth="1"/>
    <col min="3" max="3" width="21.85546875" style="17" customWidth="1"/>
    <col min="4" max="4" width="14.140625" style="17" customWidth="1"/>
    <col min="5" max="5" width="14.5703125" style="17" customWidth="1"/>
    <col min="6" max="6" width="14.28515625" style="17" customWidth="1"/>
    <col min="7" max="7" width="13.28515625" style="17" bestFit="1" customWidth="1"/>
    <col min="8" max="16384" width="9.140625" style="17"/>
  </cols>
  <sheetData>
    <row r="1" spans="1:6" ht="15.75" x14ac:dyDescent="0.25">
      <c r="A1" s="9"/>
      <c r="B1" s="24"/>
      <c r="C1" s="9"/>
      <c r="D1" s="9"/>
      <c r="E1" s="31" t="s">
        <v>74</v>
      </c>
      <c r="F1" s="31"/>
    </row>
    <row r="2" spans="1:6" ht="15.75" x14ac:dyDescent="0.25">
      <c r="A2" s="9"/>
      <c r="B2" s="24"/>
      <c r="C2" s="9"/>
      <c r="D2" s="9"/>
      <c r="E2" s="9"/>
      <c r="F2" s="10" t="s">
        <v>0</v>
      </c>
    </row>
    <row r="3" spans="1:6" ht="15.75" x14ac:dyDescent="0.25">
      <c r="A3" s="9"/>
      <c r="B3" s="24"/>
      <c r="C3" s="9"/>
      <c r="D3" s="9"/>
      <c r="E3" s="9"/>
      <c r="F3" s="9"/>
    </row>
    <row r="4" spans="1:6" ht="18.75" x14ac:dyDescent="0.3">
      <c r="A4" s="32" t="s">
        <v>24</v>
      </c>
      <c r="B4" s="32"/>
      <c r="C4" s="32"/>
      <c r="D4" s="32"/>
      <c r="E4" s="32"/>
      <c r="F4" s="32"/>
    </row>
    <row r="5" spans="1:6" ht="18.75" customHeight="1" x14ac:dyDescent="0.25">
      <c r="A5" s="9"/>
      <c r="B5" s="24"/>
      <c r="C5" s="9"/>
      <c r="D5" s="9"/>
      <c r="E5" s="9"/>
      <c r="F5" s="10" t="s">
        <v>1</v>
      </c>
    </row>
    <row r="6" spans="1:6" ht="18" customHeight="1" x14ac:dyDescent="0.2">
      <c r="A6" s="33" t="s">
        <v>66</v>
      </c>
      <c r="B6" s="35" t="s">
        <v>8</v>
      </c>
      <c r="C6" s="37" t="s">
        <v>9</v>
      </c>
      <c r="D6" s="39" t="s">
        <v>17</v>
      </c>
      <c r="E6" s="40"/>
      <c r="F6" s="41"/>
    </row>
    <row r="7" spans="1:6" s="4" customFormat="1" ht="15.75" customHeight="1" x14ac:dyDescent="0.25">
      <c r="A7" s="34"/>
      <c r="B7" s="36"/>
      <c r="C7" s="38"/>
      <c r="D7" s="11">
        <v>2020</v>
      </c>
      <c r="E7" s="11">
        <v>2021</v>
      </c>
      <c r="F7" s="11">
        <v>2022</v>
      </c>
    </row>
    <row r="8" spans="1:6" s="4" customFormat="1" ht="15" x14ac:dyDescent="0.25">
      <c r="A8" s="22"/>
      <c r="B8" s="25">
        <v>1</v>
      </c>
      <c r="C8" s="23">
        <v>2</v>
      </c>
      <c r="D8" s="21">
        <v>3</v>
      </c>
      <c r="E8" s="21">
        <v>4</v>
      </c>
      <c r="F8" s="21">
        <v>5</v>
      </c>
    </row>
    <row r="9" spans="1:6" s="4" customFormat="1" ht="53.45" customHeight="1" x14ac:dyDescent="0.2">
      <c r="A9" s="1" t="s">
        <v>10</v>
      </c>
      <c r="B9" s="26" t="s">
        <v>2</v>
      </c>
      <c r="C9" s="2" t="s">
        <v>54</v>
      </c>
      <c r="D9" s="12">
        <f>SUM(D10+D13+D14+D15)</f>
        <v>5865654.75</v>
      </c>
      <c r="E9" s="12">
        <f t="shared" ref="E9:F9" si="0">SUM(E10+E13+E14+E15)</f>
        <v>6029011.9400000004</v>
      </c>
      <c r="F9" s="12">
        <f t="shared" si="0"/>
        <v>6092230.5399999991</v>
      </c>
    </row>
    <row r="10" spans="1:6" s="4" customFormat="1" ht="73.900000000000006" customHeight="1" x14ac:dyDescent="0.2">
      <c r="A10" s="1" t="s">
        <v>29</v>
      </c>
      <c r="B10" s="26" t="s">
        <v>68</v>
      </c>
      <c r="C10" s="3" t="s">
        <v>55</v>
      </c>
      <c r="D10" s="12">
        <f>SUM(D11:D12)</f>
        <v>5792219.75</v>
      </c>
      <c r="E10" s="12">
        <f t="shared" ref="E10:F10" si="1">SUM(E11:E12)</f>
        <v>5954308.2400000002</v>
      </c>
      <c r="F10" s="12">
        <f t="shared" si="1"/>
        <v>6015828.7699999996</v>
      </c>
    </row>
    <row r="11" spans="1:6" s="4" customFormat="1" ht="43.9" customHeight="1" x14ac:dyDescent="0.2">
      <c r="A11" s="1" t="s">
        <v>33</v>
      </c>
      <c r="B11" s="26" t="s">
        <v>69</v>
      </c>
      <c r="C11" s="6"/>
      <c r="D11" s="12">
        <v>5578069.9000000004</v>
      </c>
      <c r="E11" s="12">
        <v>5709845.4400000004</v>
      </c>
      <c r="F11" s="12">
        <v>5762476.7699999996</v>
      </c>
    </row>
    <row r="12" spans="1:6" s="4" customFormat="1" ht="71.45" customHeight="1" x14ac:dyDescent="0.2">
      <c r="A12" s="1" t="s">
        <v>34</v>
      </c>
      <c r="B12" s="26" t="s">
        <v>16</v>
      </c>
      <c r="C12" s="2"/>
      <c r="D12" s="12">
        <v>214149.85</v>
      </c>
      <c r="E12" s="12">
        <v>244462.8</v>
      </c>
      <c r="F12" s="12">
        <v>253352</v>
      </c>
    </row>
    <row r="13" spans="1:6" s="4" customFormat="1" ht="99" customHeight="1" x14ac:dyDescent="0.2">
      <c r="A13" s="1" t="s">
        <v>30</v>
      </c>
      <c r="B13" s="26" t="s">
        <v>20</v>
      </c>
      <c r="C13" s="2"/>
      <c r="D13" s="12">
        <v>23974</v>
      </c>
      <c r="E13" s="12">
        <v>24253.48</v>
      </c>
      <c r="F13" s="12">
        <v>24942.55</v>
      </c>
    </row>
    <row r="14" spans="1:6" s="4" customFormat="1" ht="60" customHeight="1" x14ac:dyDescent="0.2">
      <c r="A14" s="1" t="s">
        <v>31</v>
      </c>
      <c r="B14" s="26" t="s">
        <v>70</v>
      </c>
      <c r="C14" s="5"/>
      <c r="D14" s="12">
        <v>33308</v>
      </c>
      <c r="E14" s="12">
        <v>33974.160000000003</v>
      </c>
      <c r="F14" s="12">
        <v>34653.64</v>
      </c>
    </row>
    <row r="15" spans="1:6" s="4" customFormat="1" ht="98.45" customHeight="1" x14ac:dyDescent="0.2">
      <c r="A15" s="1" t="s">
        <v>32</v>
      </c>
      <c r="B15" s="26" t="s">
        <v>18</v>
      </c>
      <c r="C15" s="5"/>
      <c r="D15" s="12">
        <v>16153</v>
      </c>
      <c r="E15" s="12">
        <v>16476.060000000001</v>
      </c>
      <c r="F15" s="12">
        <v>16805.580000000002</v>
      </c>
    </row>
    <row r="16" spans="1:6" s="4" customFormat="1" ht="35.450000000000003" customHeight="1" x14ac:dyDescent="0.2">
      <c r="A16" s="1" t="s">
        <v>11</v>
      </c>
      <c r="B16" s="26" t="s">
        <v>3</v>
      </c>
      <c r="C16" s="7"/>
      <c r="D16" s="12">
        <v>212122</v>
      </c>
      <c r="E16" s="12">
        <v>318366.96000000002</v>
      </c>
      <c r="F16" s="12">
        <v>324731.73</v>
      </c>
    </row>
    <row r="17" spans="1:7" s="4" customFormat="1" ht="23.45" customHeight="1" x14ac:dyDescent="0.2">
      <c r="A17" s="1" t="s">
        <v>12</v>
      </c>
      <c r="B17" s="26" t="s">
        <v>4</v>
      </c>
      <c r="C17" s="3" t="s">
        <v>56</v>
      </c>
      <c r="D17" s="12">
        <f>D18+D26+D30+D34</f>
        <v>739742.44780000008</v>
      </c>
      <c r="E17" s="12">
        <f t="shared" ref="E17:F17" si="2">E18+E26+E30+E34</f>
        <v>747106.41180000012</v>
      </c>
      <c r="F17" s="12">
        <f t="shared" si="2"/>
        <v>753986.52129999991</v>
      </c>
      <c r="G17" s="8"/>
    </row>
    <row r="18" spans="1:7" s="4" customFormat="1" ht="71.45" customHeight="1" x14ac:dyDescent="0.2">
      <c r="A18" s="1" t="s">
        <v>35</v>
      </c>
      <c r="B18" s="26" t="s">
        <v>71</v>
      </c>
      <c r="C18" s="3" t="s">
        <v>57</v>
      </c>
      <c r="D18" s="12">
        <f>D21+D22+D23-D24</f>
        <v>728429.51780000003</v>
      </c>
      <c r="E18" s="12">
        <f t="shared" ref="E18:F18" si="3">E21+E22+E23-E24</f>
        <v>735628.55080000008</v>
      </c>
      <c r="F18" s="12">
        <f t="shared" si="3"/>
        <v>742287.91119999986</v>
      </c>
      <c r="G18" s="8"/>
    </row>
    <row r="19" spans="1:7" s="4" customFormat="1" ht="17.25" customHeight="1" x14ac:dyDescent="0.2">
      <c r="A19" s="1" t="s">
        <v>39</v>
      </c>
      <c r="B19" s="26" t="s">
        <v>19</v>
      </c>
      <c r="C19" s="3"/>
      <c r="D19" s="12">
        <v>13</v>
      </c>
      <c r="E19" s="12">
        <v>13</v>
      </c>
      <c r="F19" s="12">
        <v>13</v>
      </c>
    </row>
    <row r="20" spans="1:7" s="4" customFormat="1" ht="86.45" customHeight="1" x14ac:dyDescent="0.25">
      <c r="A20" s="1" t="s">
        <v>40</v>
      </c>
      <c r="B20" s="26" t="s">
        <v>28</v>
      </c>
      <c r="C20" s="2"/>
      <c r="D20" s="13">
        <v>12.8</v>
      </c>
      <c r="E20" s="13">
        <v>12.8</v>
      </c>
      <c r="F20" s="13">
        <v>12.8</v>
      </c>
    </row>
    <row r="21" spans="1:7" s="4" customFormat="1" ht="62.45" customHeight="1" x14ac:dyDescent="0.2">
      <c r="A21" s="1" t="s">
        <v>41</v>
      </c>
      <c r="B21" s="26" t="s">
        <v>27</v>
      </c>
      <c r="C21" s="3" t="s">
        <v>59</v>
      </c>
      <c r="D21" s="12">
        <f>D11*D19%</f>
        <v>725149.08700000006</v>
      </c>
      <c r="E21" s="12">
        <f t="shared" ref="E21:F21" si="4">E11*E19%</f>
        <v>742279.90720000013</v>
      </c>
      <c r="F21" s="12">
        <f t="shared" si="4"/>
        <v>749121.98009999993</v>
      </c>
    </row>
    <row r="22" spans="1:7" s="4" customFormat="1" ht="21.6" customHeight="1" x14ac:dyDescent="0.2">
      <c r="A22" s="1" t="s">
        <v>42</v>
      </c>
      <c r="B22" s="26" t="s">
        <v>6</v>
      </c>
      <c r="C22" s="20"/>
      <c r="D22" s="12">
        <v>3445.11</v>
      </c>
      <c r="E22" s="12">
        <v>3445.11</v>
      </c>
      <c r="F22" s="12">
        <v>2952</v>
      </c>
    </row>
    <row r="23" spans="1:7" s="4" customFormat="1" ht="72.599999999999994" customHeight="1" x14ac:dyDescent="0.2">
      <c r="A23" s="1" t="s">
        <v>43</v>
      </c>
      <c r="B23" s="26" t="s">
        <v>21</v>
      </c>
      <c r="C23" s="3" t="s">
        <v>60</v>
      </c>
      <c r="D23" s="12">
        <f>D12*D20%</f>
        <v>27411.180800000002</v>
      </c>
      <c r="E23" s="12">
        <f t="shared" ref="E23:F23" si="5">E12*E20%</f>
        <v>31291.238399999998</v>
      </c>
      <c r="F23" s="12">
        <f t="shared" si="5"/>
        <v>32429.056</v>
      </c>
    </row>
    <row r="24" spans="1:7" s="4" customFormat="1" ht="31.9" customHeight="1" x14ac:dyDescent="0.2">
      <c r="A24" s="1" t="s">
        <v>44</v>
      </c>
      <c r="B24" s="26" t="s">
        <v>5</v>
      </c>
      <c r="C24" s="3" t="s">
        <v>61</v>
      </c>
      <c r="D24" s="12">
        <f>D16*D19%</f>
        <v>27575.86</v>
      </c>
      <c r="E24" s="12">
        <f t="shared" ref="E24:F24" si="6">E16*E19%</f>
        <v>41387.704800000007</v>
      </c>
      <c r="F24" s="12">
        <f t="shared" si="6"/>
        <v>42215.124900000003</v>
      </c>
    </row>
    <row r="25" spans="1:7" s="4" customFormat="1" ht="18" customHeight="1" x14ac:dyDescent="0.2">
      <c r="A25" s="1" t="s">
        <v>45</v>
      </c>
      <c r="B25" s="27" t="s">
        <v>72</v>
      </c>
      <c r="C25" s="3"/>
      <c r="D25" s="14">
        <v>30</v>
      </c>
      <c r="E25" s="14">
        <v>30</v>
      </c>
      <c r="F25" s="14">
        <v>30</v>
      </c>
    </row>
    <row r="26" spans="1:7" s="4" customFormat="1" ht="79.900000000000006" customHeight="1" x14ac:dyDescent="0.2">
      <c r="A26" s="1" t="s">
        <v>36</v>
      </c>
      <c r="B26" s="26" t="s">
        <v>22</v>
      </c>
      <c r="C26" s="3" t="s">
        <v>62</v>
      </c>
      <c r="D26" s="12">
        <f>D13*D27%+D28</f>
        <v>4588.6099999999997</v>
      </c>
      <c r="E26" s="12">
        <f t="shared" ref="E26:F26" si="7">E13*E27%+E28</f>
        <v>4624.9423999999999</v>
      </c>
      <c r="F26" s="12">
        <f t="shared" si="7"/>
        <v>4714.5214999999998</v>
      </c>
    </row>
    <row r="27" spans="1:7" s="4" customFormat="1" ht="18.75" customHeight="1" x14ac:dyDescent="0.2">
      <c r="A27" s="1" t="s">
        <v>46</v>
      </c>
      <c r="B27" s="26" t="s">
        <v>19</v>
      </c>
      <c r="C27" s="3"/>
      <c r="D27" s="12">
        <v>13</v>
      </c>
      <c r="E27" s="12">
        <v>13</v>
      </c>
      <c r="F27" s="12">
        <v>13</v>
      </c>
    </row>
    <row r="28" spans="1:7" s="4" customFormat="1" ht="18" customHeight="1" x14ac:dyDescent="0.2">
      <c r="A28" s="1" t="s">
        <v>47</v>
      </c>
      <c r="B28" s="26" t="s">
        <v>67</v>
      </c>
      <c r="C28" s="19"/>
      <c r="D28" s="12">
        <v>1471.99</v>
      </c>
      <c r="E28" s="12">
        <v>1471.99</v>
      </c>
      <c r="F28" s="12">
        <v>1471.99</v>
      </c>
    </row>
    <row r="29" spans="1:7" s="4" customFormat="1" ht="18.75" customHeight="1" x14ac:dyDescent="0.2">
      <c r="A29" s="1" t="s">
        <v>48</v>
      </c>
      <c r="B29" s="27" t="s">
        <v>72</v>
      </c>
      <c r="C29" s="3"/>
      <c r="D29" s="14">
        <v>30</v>
      </c>
      <c r="E29" s="14">
        <v>30</v>
      </c>
      <c r="F29" s="14">
        <v>30</v>
      </c>
    </row>
    <row r="30" spans="1:7" s="4" customFormat="1" ht="46.15" customHeight="1" x14ac:dyDescent="0.2">
      <c r="A30" s="1" t="s">
        <v>37</v>
      </c>
      <c r="B30" s="26" t="s">
        <v>23</v>
      </c>
      <c r="C30" s="3" t="s">
        <v>63</v>
      </c>
      <c r="D30" s="12">
        <f>D14*D31%+D32</f>
        <v>4624.43</v>
      </c>
      <c r="E30" s="12">
        <f t="shared" ref="E30:F30" si="8">E14*E31%+E32</f>
        <v>4711.0308000000014</v>
      </c>
      <c r="F30" s="12">
        <f t="shared" si="8"/>
        <v>4799.3632000000007</v>
      </c>
    </row>
    <row r="31" spans="1:7" s="4" customFormat="1" ht="18" customHeight="1" x14ac:dyDescent="0.2">
      <c r="A31" s="1" t="s">
        <v>49</v>
      </c>
      <c r="B31" s="26" t="s">
        <v>19</v>
      </c>
      <c r="C31" s="18"/>
      <c r="D31" s="12">
        <v>13</v>
      </c>
      <c r="E31" s="12">
        <v>13</v>
      </c>
      <c r="F31" s="12">
        <v>13</v>
      </c>
    </row>
    <row r="32" spans="1:7" s="4" customFormat="1" ht="18.75" customHeight="1" x14ac:dyDescent="0.2">
      <c r="A32" s="1" t="s">
        <v>50</v>
      </c>
      <c r="B32" s="26" t="s">
        <v>25</v>
      </c>
      <c r="C32" s="19"/>
      <c r="D32" s="12">
        <v>294.39</v>
      </c>
      <c r="E32" s="12">
        <v>294.39</v>
      </c>
      <c r="F32" s="12">
        <v>294.39</v>
      </c>
    </row>
    <row r="33" spans="1:7" s="4" customFormat="1" ht="18" customHeight="1" x14ac:dyDescent="0.2">
      <c r="A33" s="1" t="s">
        <v>51</v>
      </c>
      <c r="B33" s="27" t="s">
        <v>72</v>
      </c>
      <c r="C33" s="3"/>
      <c r="D33" s="14">
        <v>30</v>
      </c>
      <c r="E33" s="14">
        <v>30</v>
      </c>
      <c r="F33" s="14">
        <v>30</v>
      </c>
    </row>
    <row r="34" spans="1:7" s="4" customFormat="1" ht="85.9" customHeight="1" x14ac:dyDescent="0.2">
      <c r="A34" s="1" t="s">
        <v>38</v>
      </c>
      <c r="B34" s="26" t="s">
        <v>73</v>
      </c>
      <c r="C34" s="3" t="s">
        <v>64</v>
      </c>
      <c r="D34" s="12">
        <f>D15*D35%</f>
        <v>2099.89</v>
      </c>
      <c r="E34" s="12">
        <f t="shared" ref="E34:F34" si="9">E15*E35%</f>
        <v>2141.8878000000004</v>
      </c>
      <c r="F34" s="12">
        <f t="shared" si="9"/>
        <v>2184.7254000000003</v>
      </c>
    </row>
    <row r="35" spans="1:7" s="4" customFormat="1" ht="18" customHeight="1" x14ac:dyDescent="0.2">
      <c r="A35" s="1" t="s">
        <v>52</v>
      </c>
      <c r="B35" s="26" t="s">
        <v>19</v>
      </c>
      <c r="C35" s="3"/>
      <c r="D35" s="12">
        <v>13</v>
      </c>
      <c r="E35" s="12">
        <v>13</v>
      </c>
      <c r="F35" s="12">
        <v>13</v>
      </c>
      <c r="G35" s="8"/>
    </row>
    <row r="36" spans="1:7" s="4" customFormat="1" ht="18" customHeight="1" x14ac:dyDescent="0.2">
      <c r="A36" s="1" t="s">
        <v>53</v>
      </c>
      <c r="B36" s="27" t="s">
        <v>26</v>
      </c>
      <c r="C36" s="3"/>
      <c r="D36" s="14">
        <v>15</v>
      </c>
      <c r="E36" s="14">
        <v>15</v>
      </c>
      <c r="F36" s="14">
        <v>15</v>
      </c>
    </row>
    <row r="37" spans="1:7" s="4" customFormat="1" ht="18" customHeight="1" x14ac:dyDescent="0.2">
      <c r="A37" s="1" t="s">
        <v>13</v>
      </c>
      <c r="B37" s="26" t="s">
        <v>7</v>
      </c>
      <c r="C37" s="3" t="s">
        <v>58</v>
      </c>
      <c r="D37" s="12">
        <f>D9-D16</f>
        <v>5653532.75</v>
      </c>
      <c r="E37" s="12">
        <f t="shared" ref="E37:F37" si="10">E9-E16</f>
        <v>5710644.9800000004</v>
      </c>
      <c r="F37" s="12">
        <f t="shared" si="10"/>
        <v>5767498.8099999987</v>
      </c>
    </row>
    <row r="38" spans="1:7" s="4" customFormat="1" ht="31.5" x14ac:dyDescent="0.2">
      <c r="A38" s="1" t="s">
        <v>14</v>
      </c>
      <c r="B38" s="27" t="s">
        <v>15</v>
      </c>
      <c r="C38" s="2" t="s">
        <v>65</v>
      </c>
      <c r="D38" s="29">
        <f>D18*D25%+D26*D29%+D30*D33%+D34*D36%</f>
        <v>221607.75084000002</v>
      </c>
      <c r="E38" s="29">
        <f t="shared" ref="E38:F38" si="11">E18*E25%+E26*E29%+E30*E33%+E34*E36%</f>
        <v>223810.64037000004</v>
      </c>
      <c r="F38" s="29">
        <f t="shared" si="11"/>
        <v>225868.24757999994</v>
      </c>
    </row>
    <row r="39" spans="1:7" s="4" customFormat="1" x14ac:dyDescent="0.2">
      <c r="B39" s="28"/>
    </row>
    <row r="40" spans="1:7" s="4" customFormat="1" x14ac:dyDescent="0.2">
      <c r="B40" s="28"/>
    </row>
    <row r="41" spans="1:7" s="4" customFormat="1" ht="15.75" x14ac:dyDescent="0.25">
      <c r="B41" s="28"/>
      <c r="D41" s="9"/>
      <c r="E41" s="15"/>
      <c r="F41" s="15"/>
    </row>
    <row r="42" spans="1:7" s="4" customFormat="1" ht="18.75" customHeight="1" x14ac:dyDescent="0.25">
      <c r="B42" s="24"/>
      <c r="C42" s="9"/>
      <c r="D42" s="15"/>
      <c r="E42" s="15"/>
      <c r="F42" s="15"/>
    </row>
    <row r="43" spans="1:7" ht="15.75" x14ac:dyDescent="0.25">
      <c r="A43" s="30"/>
      <c r="B43" s="30"/>
      <c r="D43" s="15"/>
      <c r="E43" s="15"/>
      <c r="F43" s="15"/>
    </row>
    <row r="44" spans="1:7" ht="15.75" x14ac:dyDescent="0.25">
      <c r="D44" s="15"/>
      <c r="E44" s="15"/>
      <c r="F44" s="15"/>
    </row>
    <row r="45" spans="1:7" ht="15.75" x14ac:dyDescent="0.25">
      <c r="D45" s="15"/>
      <c r="E45" s="15"/>
      <c r="F45" s="15"/>
    </row>
    <row r="46" spans="1:7" ht="15.75" x14ac:dyDescent="0.25">
      <c r="D46" s="15"/>
      <c r="E46" s="15"/>
      <c r="F46" s="15"/>
    </row>
    <row r="47" spans="1:7" ht="15.75" x14ac:dyDescent="0.25">
      <c r="D47" s="15"/>
      <c r="E47" s="15"/>
      <c r="F47" s="15"/>
    </row>
    <row r="48" spans="1:7" x14ac:dyDescent="0.2">
      <c r="D48" s="16"/>
      <c r="E48" s="16"/>
      <c r="F48" s="16"/>
    </row>
  </sheetData>
  <mergeCells count="7">
    <mergeCell ref="A43:B43"/>
    <mergeCell ref="E1:F1"/>
    <mergeCell ref="A4:F4"/>
    <mergeCell ref="A6:A7"/>
    <mergeCell ref="B6:B7"/>
    <mergeCell ref="C6:C7"/>
    <mergeCell ref="D6:F6"/>
  </mergeCells>
  <pageMargins left="0.78740157480314965" right="0.39370078740157483" top="0.39370078740157483" bottom="0.35433070866141736" header="0.51181102362204722" footer="0.51181102362204722"/>
  <pageSetup paperSize="9" scale="70" firstPageNumber="1777" fitToHeight="2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готово</vt:lpstr>
      <vt:lpstr>готово!Заголовки_для_печати</vt:lpstr>
      <vt:lpstr>готово!Область_печати</vt:lpstr>
    </vt:vector>
  </TitlesOfParts>
  <Company>ГФУ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Сидоркина Тамара Павловна</dc:creator>
  <cp:lastModifiedBy>ADM01</cp:lastModifiedBy>
  <cp:lastPrinted>2019-11-13T03:18:57Z</cp:lastPrinted>
  <dcterms:created xsi:type="dcterms:W3CDTF">2010-09-24T05:04:51Z</dcterms:created>
  <dcterms:modified xsi:type="dcterms:W3CDTF">2019-11-13T03:19:21Z</dcterms:modified>
</cp:coreProperties>
</file>