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32" windowWidth="15456" windowHeight="11136"/>
  </bookViews>
  <sheets>
    <sheet name="НП" sheetId="1" r:id="rId1"/>
    <sheet name="Лист1" sheetId="2" r:id="rId2"/>
  </sheets>
  <calcPr calcId="124519"/>
</workbook>
</file>

<file path=xl/calcChain.xml><?xml version="1.0" encoding="utf-8"?>
<calcChain xmlns="http://schemas.openxmlformats.org/spreadsheetml/2006/main">
  <c r="F13" i="1"/>
  <c r="G13" s="1"/>
  <c r="E13"/>
  <c r="E12"/>
  <c r="F12" s="1"/>
  <c r="G12" s="1"/>
  <c r="E26"/>
  <c r="F26" s="1"/>
  <c r="G26" s="1"/>
  <c r="F25"/>
  <c r="G25" s="1"/>
  <c r="E25"/>
  <c r="E24"/>
  <c r="F24" s="1"/>
  <c r="G24" s="1"/>
  <c r="E27"/>
  <c r="F27" s="1"/>
  <c r="G27" s="1"/>
  <c r="E21"/>
  <c r="F21" s="1"/>
  <c r="G21" s="1"/>
  <c r="A18" l="1"/>
  <c r="A19" s="1"/>
  <c r="A20" s="1"/>
  <c r="A21" s="1"/>
  <c r="A22" s="1"/>
  <c r="A23" s="1"/>
  <c r="A24" s="1"/>
  <c r="A25" s="1"/>
  <c r="A26" s="1"/>
  <c r="A27" s="1"/>
  <c r="A28" s="1"/>
  <c r="A29" s="1"/>
  <c r="A30" s="1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9"/>
  <c r="J9"/>
  <c r="I9"/>
  <c r="J24"/>
  <c r="I24"/>
  <c r="J11"/>
  <c r="I11"/>
  <c r="J13"/>
  <c r="J14"/>
  <c r="J15"/>
  <c r="J16"/>
  <c r="J17"/>
  <c r="J18"/>
  <c r="J19"/>
  <c r="J20"/>
  <c r="J21"/>
  <c r="J22"/>
  <c r="J23"/>
  <c r="J25"/>
  <c r="J26"/>
  <c r="J27"/>
  <c r="J28"/>
  <c r="J29"/>
  <c r="I13"/>
  <c r="I14"/>
  <c r="I15"/>
  <c r="I16"/>
  <c r="I17"/>
  <c r="I18"/>
  <c r="I19"/>
  <c r="I20"/>
  <c r="I21"/>
  <c r="I22"/>
  <c r="I23"/>
  <c r="I25"/>
  <c r="I26"/>
  <c r="I27"/>
  <c r="I28"/>
  <c r="I29"/>
  <c r="G30"/>
  <c r="F30"/>
  <c r="E30"/>
  <c r="D30"/>
  <c r="I12"/>
  <c r="J12"/>
  <c r="J10"/>
  <c r="I10"/>
  <c r="H30" l="1"/>
  <c r="J30"/>
  <c r="I30"/>
</calcChain>
</file>

<file path=xl/sharedStrings.xml><?xml version="1.0" encoding="utf-8"?>
<sst xmlns="http://schemas.openxmlformats.org/spreadsheetml/2006/main" count="75" uniqueCount="67">
  <si>
    <t>к Пояснительной записке</t>
  </si>
  <si>
    <t>(тыс. рублей)</t>
  </si>
  <si>
    <t>№ п/п</t>
  </si>
  <si>
    <t>Вид деятельности</t>
  </si>
  <si>
    <t>1</t>
  </si>
  <si>
    <t>2</t>
  </si>
  <si>
    <t>3</t>
  </si>
  <si>
    <t>4</t>
  </si>
  <si>
    <t>5</t>
  </si>
  <si>
    <t>Темпы роста, %</t>
  </si>
  <si>
    <t>6</t>
  </si>
  <si>
    <t>7</t>
  </si>
  <si>
    <t>8</t>
  </si>
  <si>
    <t>9</t>
  </si>
  <si>
    <t>10</t>
  </si>
  <si>
    <t>ОКВЭД</t>
  </si>
  <si>
    <t>02</t>
  </si>
  <si>
    <t>05</t>
  </si>
  <si>
    <t>11</t>
  </si>
  <si>
    <t>23</t>
  </si>
  <si>
    <t>25</t>
  </si>
  <si>
    <t>28</t>
  </si>
  <si>
    <t>35</t>
  </si>
  <si>
    <t>36</t>
  </si>
  <si>
    <t>41</t>
  </si>
  <si>
    <t>43</t>
  </si>
  <si>
    <t>45</t>
  </si>
  <si>
    <t>46</t>
  </si>
  <si>
    <t>47</t>
  </si>
  <si>
    <t>49</t>
  </si>
  <si>
    <t>64</t>
  </si>
  <si>
    <t>87</t>
  </si>
  <si>
    <t>93</t>
  </si>
  <si>
    <t xml:space="preserve">      Лесоводство и лесозаготовки</t>
  </si>
  <si>
    <t xml:space="preserve">      Добыча угля</t>
  </si>
  <si>
    <t xml:space="preserve">      Производство пищевых продуктов</t>
  </si>
  <si>
    <t xml:space="preserve">      Производство напитков</t>
  </si>
  <si>
    <t xml:space="preserve">      Производство прочей неметаллической минеральной продукции</t>
  </si>
  <si>
    <t xml:space="preserve">      Производство готовых металлических изделий, кроме машин и оборудования</t>
  </si>
  <si>
    <t xml:space="preserve">      Производство машин и оборудования, не включенных в другие группировки</t>
  </si>
  <si>
    <t xml:space="preserve">      Обеспечение электрической энергией, газом и паром; кондиционирование воздуха</t>
  </si>
  <si>
    <t xml:space="preserve">      Забор, очистка и распределение воды</t>
  </si>
  <si>
    <t xml:space="preserve">      Строительство зданий</t>
  </si>
  <si>
    <t xml:space="preserve">      Работы строительные специализированные</t>
  </si>
  <si>
    <t xml:space="preserve">      Торговля оптовая и розничная автотранспортными средствами и мотоциклами и их ремонт</t>
  </si>
  <si>
    <t xml:space="preserve">      Торговля оптовая, кроме оптовой торговли автотранспортными средствами и мотоциклами</t>
  </si>
  <si>
    <t xml:space="preserve">      Торговля розничная, кроме торговли автотранспортными средствами и мотоциклами</t>
  </si>
  <si>
    <t xml:space="preserve">      Деятельность сухопутного и трубопроводного транспорта</t>
  </si>
  <si>
    <t xml:space="preserve">      Деятельность по предоставлению финансовых услуг, кроме услуг по страхованию и пенсионному обеспечению</t>
  </si>
  <si>
    <t xml:space="preserve">      Деятельность по уходу с обеспечением проживания</t>
  </si>
  <si>
    <t xml:space="preserve">      Деятельность в области спорта, отдыха и развлечений</t>
  </si>
  <si>
    <t>Приложение 3</t>
  </si>
  <si>
    <t>52</t>
  </si>
  <si>
    <t>Складское хозяйство и вспомогательная транспортная деятельность</t>
  </si>
  <si>
    <t>2022 год</t>
  </si>
  <si>
    <t>Прогноз, 10%</t>
  </si>
  <si>
    <t>2023 год</t>
  </si>
  <si>
    <t>2022/2023</t>
  </si>
  <si>
    <t>Оценка 
2021 года, 10%</t>
  </si>
  <si>
    <t>2024 год</t>
  </si>
  <si>
    <t>Оценка поступления налога на прибыль организаций, зачисляемого в бюджет городского округа  города Назарово, 
в разрезе видов экономической деятельности на 2021 – 2024 годы</t>
  </si>
  <si>
    <t>81</t>
  </si>
  <si>
    <t>Деятельность по обслуживанию зданий и территорий</t>
  </si>
  <si>
    <t>68</t>
  </si>
  <si>
    <t>Операции с имуществом</t>
  </si>
  <si>
    <t>2022/2021</t>
  </si>
  <si>
    <t>2023/2024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</si>
</sst>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_ ;[Red]\-#,##0.00\ "/>
    <numFmt numFmtId="166" formatCode="#,##0.0_ ;[Red]\-#,##0.0\ "/>
  </numFmts>
  <fonts count="28">
    <font>
      <sz val="10"/>
      <name val="Arial Cyr"/>
      <charset val="204"/>
    </font>
    <font>
      <sz val="10"/>
      <name val="Helv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10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10"/>
      <name val="Arial Cyr"/>
      <family val="2"/>
      <charset val="204"/>
    </font>
    <font>
      <b/>
      <sz val="13"/>
      <color indexed="10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10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name val="Arial"/>
      <family val="2"/>
      <charset val="204"/>
    </font>
    <font>
      <sz val="10"/>
      <color indexed="52"/>
      <name val="Arial Cyr"/>
      <family val="2"/>
      <charset val="204"/>
    </font>
    <font>
      <sz val="10"/>
      <color indexed="53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12"/>
      </patternFill>
    </fill>
    <fill>
      <patternFill patternType="solid">
        <fgColor indexed="45"/>
      </patternFill>
    </fill>
    <fill>
      <patternFill patternType="solid">
        <fgColor indexed="42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14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4" fillId="3" borderId="1" applyNumberFormat="0" applyAlignment="0" applyProtection="0"/>
    <xf numFmtId="0" fontId="5" fillId="14" borderId="2" applyNumberFormat="0" applyAlignment="0" applyProtection="0"/>
    <xf numFmtId="0" fontId="6" fillId="14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5" borderId="7" applyNumberFormat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4" borderId="8" applyNumberFormat="0" applyFont="0" applyAlignment="0" applyProtection="0"/>
    <xf numFmtId="0" fontId="17" fillId="0" borderId="9" applyNumberFormat="0" applyFill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24" fillId="0" borderId="11">
      <alignment vertical="top" wrapText="1"/>
    </xf>
    <xf numFmtId="4" fontId="24" fillId="0" borderId="11">
      <alignment horizontal="right" vertical="top" shrinkToFit="1"/>
    </xf>
  </cellStyleXfs>
  <cellXfs count="42">
    <xf numFmtId="0" fontId="0" fillId="0" borderId="0" xfId="0"/>
    <xf numFmtId="0" fontId="0" fillId="0" borderId="0" xfId="0" applyFill="1"/>
    <xf numFmtId="49" fontId="21" fillId="0" borderId="0" xfId="0" applyNumberFormat="1" applyFont="1" applyFill="1"/>
    <xf numFmtId="0" fontId="21" fillId="0" borderId="0" xfId="0" applyFont="1" applyFill="1"/>
    <xf numFmtId="0" fontId="21" fillId="0" borderId="0" xfId="0" applyFont="1" applyFill="1" applyAlignment="1">
      <alignment horizontal="right"/>
    </xf>
    <xf numFmtId="49" fontId="21" fillId="0" borderId="10" xfId="0" applyNumberFormat="1" applyFont="1" applyFill="1" applyBorder="1" applyAlignment="1">
      <alignment horizontal="center"/>
    </xf>
    <xf numFmtId="164" fontId="21" fillId="0" borderId="0" xfId="0" applyNumberFormat="1" applyFont="1" applyFill="1"/>
    <xf numFmtId="165" fontId="21" fillId="0" borderId="0" xfId="0" applyNumberFormat="1" applyFont="1" applyFill="1" applyProtection="1">
      <protection locked="0"/>
    </xf>
    <xf numFmtId="164" fontId="21" fillId="0" borderId="10" xfId="0" applyNumberFormat="1" applyFont="1" applyFill="1" applyBorder="1" applyAlignment="1">
      <alignment horizontal="right" vertical="center" wrapText="1"/>
    </xf>
    <xf numFmtId="49" fontId="21" fillId="0" borderId="0" xfId="0" applyNumberFormat="1" applyFont="1" applyFill="1" applyAlignment="1">
      <alignment horizontal="right"/>
    </xf>
    <xf numFmtId="166" fontId="21" fillId="0" borderId="0" xfId="0" applyNumberFormat="1" applyFont="1" applyFill="1"/>
    <xf numFmtId="49" fontId="21" fillId="0" borderId="10" xfId="0" applyNumberFormat="1" applyFont="1" applyFill="1" applyBorder="1" applyAlignment="1">
      <alignment horizontal="center" vertical="center"/>
    </xf>
    <xf numFmtId="0" fontId="26" fillId="0" borderId="10" xfId="43" applyNumberFormat="1" applyFont="1" applyBorder="1" applyAlignment="1" applyProtection="1">
      <alignment vertical="top" wrapText="1"/>
    </xf>
    <xf numFmtId="164" fontId="25" fillId="0" borderId="10" xfId="44" applyNumberFormat="1" applyFont="1" applyBorder="1" applyAlignment="1" applyProtection="1">
      <alignment vertical="center" shrinkToFit="1"/>
    </xf>
    <xf numFmtId="4" fontId="25" fillId="0" borderId="10" xfId="44" applyNumberFormat="1" applyFont="1" applyBorder="1" applyAlignment="1" applyProtection="1">
      <alignment vertical="center" shrinkToFit="1"/>
    </xf>
    <xf numFmtId="0" fontId="21" fillId="0" borderId="16" xfId="0" applyFont="1" applyFill="1" applyBorder="1" applyAlignment="1">
      <alignment horizontal="center" vertical="center" wrapText="1"/>
    </xf>
    <xf numFmtId="49" fontId="21" fillId="0" borderId="15" xfId="0" applyNumberFormat="1" applyFont="1" applyFill="1" applyBorder="1" applyAlignment="1">
      <alignment horizontal="center"/>
    </xf>
    <xf numFmtId="49" fontId="21" fillId="0" borderId="16" xfId="0" applyNumberFormat="1" applyFont="1" applyFill="1" applyBorder="1" applyAlignment="1">
      <alignment horizontal="center"/>
    </xf>
    <xf numFmtId="49" fontId="21" fillId="0" borderId="15" xfId="0" applyNumberFormat="1" applyFont="1" applyFill="1" applyBorder="1" applyAlignment="1">
      <alignment horizontal="left" vertical="top" wrapText="1"/>
    </xf>
    <xf numFmtId="164" fontId="21" fillId="0" borderId="16" xfId="0" applyNumberFormat="1" applyFont="1" applyFill="1" applyBorder="1" applyAlignment="1">
      <alignment horizontal="right" vertical="center" wrapText="1"/>
    </xf>
    <xf numFmtId="49" fontId="21" fillId="0" borderId="17" xfId="0" applyNumberFormat="1" applyFont="1" applyFill="1" applyBorder="1" applyAlignment="1">
      <alignment horizontal="left" vertical="top"/>
    </xf>
    <xf numFmtId="49" fontId="21" fillId="0" borderId="17" xfId="0" applyNumberFormat="1" applyFont="1" applyFill="1" applyBorder="1" applyAlignment="1">
      <alignment vertical="top" wrapText="1"/>
    </xf>
    <xf numFmtId="164" fontId="22" fillId="0" borderId="17" xfId="0" applyNumberFormat="1" applyFont="1" applyFill="1" applyBorder="1" applyAlignment="1">
      <alignment horizontal="right" vertical="center" wrapText="1"/>
    </xf>
    <xf numFmtId="164" fontId="22" fillId="0" borderId="18" xfId="0" applyNumberFormat="1" applyFont="1" applyFill="1" applyBorder="1" applyAlignment="1">
      <alignment horizontal="right" vertical="center" wrapText="1"/>
    </xf>
    <xf numFmtId="166" fontId="22" fillId="0" borderId="17" xfId="0" applyNumberFormat="1" applyFont="1" applyFill="1" applyBorder="1" applyAlignment="1" applyProtection="1">
      <alignment horizontal="right" vertical="center" wrapText="1"/>
      <protection locked="0"/>
    </xf>
    <xf numFmtId="165" fontId="22" fillId="0" borderId="17" xfId="0" applyNumberFormat="1" applyFont="1" applyFill="1" applyBorder="1" applyAlignment="1" applyProtection="1">
      <alignment horizontal="right" vertical="center" wrapText="1"/>
      <protection locked="0"/>
    </xf>
    <xf numFmtId="164" fontId="27" fillId="0" borderId="10" xfId="44" applyNumberFormat="1" applyFont="1" applyBorder="1" applyAlignment="1" applyProtection="1">
      <alignment vertical="center" shrinkToFit="1"/>
    </xf>
    <xf numFmtId="4" fontId="27" fillId="0" borderId="10" xfId="44" applyNumberFormat="1" applyFont="1" applyBorder="1" applyAlignment="1" applyProtection="1">
      <alignment vertical="center" shrinkToFit="1"/>
    </xf>
    <xf numFmtId="1" fontId="21" fillId="0" borderId="15" xfId="0" applyNumberFormat="1" applyFont="1" applyFill="1" applyBorder="1" applyAlignment="1">
      <alignment horizontal="left" vertical="top" wrapText="1"/>
    </xf>
    <xf numFmtId="0" fontId="21" fillId="0" borderId="1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right"/>
    </xf>
    <xf numFmtId="0" fontId="21" fillId="0" borderId="0" xfId="0" applyFont="1" applyFill="1" applyAlignment="1"/>
    <xf numFmtId="49" fontId="23" fillId="0" borderId="0" xfId="0" applyNumberFormat="1" applyFont="1" applyFill="1" applyAlignment="1">
      <alignment horizontal="center" vertical="center" wrapText="1"/>
    </xf>
    <xf numFmtId="49" fontId="21" fillId="0" borderId="12" xfId="0" applyNumberFormat="1" applyFont="1" applyFill="1" applyBorder="1" applyAlignment="1">
      <alignment horizontal="center" vertical="center" wrapText="1"/>
    </xf>
    <xf numFmtId="49" fontId="21" fillId="0" borderId="15" xfId="0" applyNumberFormat="1" applyFont="1" applyFill="1" applyBorder="1" applyAlignment="1">
      <alignment horizontal="center" vertical="center" wrapText="1"/>
    </xf>
    <xf numFmtId="49" fontId="21" fillId="0" borderId="13" xfId="0" applyNumberFormat="1" applyFont="1" applyFill="1" applyBorder="1" applyAlignment="1">
      <alignment horizontal="center" vertical="center" wrapText="1"/>
    </xf>
    <xf numFmtId="49" fontId="21" fillId="0" borderId="10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166" fontId="22" fillId="0" borderId="17" xfId="0" applyNumberFormat="1" applyFont="1" applyFill="1" applyBorder="1" applyAlignment="1" applyProtection="1">
      <alignment vertical="center" wrapText="1"/>
      <protection locked="0"/>
    </xf>
    <xf numFmtId="0" fontId="26" fillId="0" borderId="10" xfId="43" applyNumberFormat="1" applyFont="1" applyBorder="1" applyAlignment="1" applyProtection="1">
      <alignment horizontal="center" vertical="center" wrapTex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xl42" xfId="43"/>
    <cellStyle name="xl43" xfId="4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Стиль 1" xfId="40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5"/>
  <sheetViews>
    <sheetView showZeros="0" tabSelected="1" view="pageBreakPreview" zoomScale="90" zoomScaleSheetLayoutView="90" workbookViewId="0">
      <pane xSplit="3" ySplit="8" topLeftCell="D9" activePane="bottomRight" state="frozen"/>
      <selection pane="topRight" activeCell="C1" sqref="C1"/>
      <selection pane="bottomLeft" activeCell="A9" sqref="A9"/>
      <selection pane="bottomRight" activeCell="A31" sqref="A31"/>
    </sheetView>
  </sheetViews>
  <sheetFormatPr defaultColWidth="9.109375" defaultRowHeight="15.6"/>
  <cols>
    <col min="1" max="1" width="5.88671875" style="2" customWidth="1"/>
    <col min="2" max="2" width="12.109375" style="2" customWidth="1"/>
    <col min="3" max="3" width="52.6640625" style="2" customWidth="1"/>
    <col min="4" max="4" width="15" style="2" customWidth="1"/>
    <col min="5" max="5" width="14" style="3" customWidth="1"/>
    <col min="6" max="6" width="14.109375" style="3" customWidth="1"/>
    <col min="7" max="7" width="14.88671875" style="3" customWidth="1"/>
    <col min="8" max="8" width="10.88671875" style="3" customWidth="1"/>
    <col min="9" max="9" width="12.6640625" style="3" customWidth="1"/>
    <col min="10" max="10" width="11.44140625" style="3" customWidth="1"/>
    <col min="11" max="16384" width="9.109375" style="1"/>
  </cols>
  <sheetData>
    <row r="1" spans="1:19" ht="15.75" customHeight="1">
      <c r="I1" s="30" t="s">
        <v>51</v>
      </c>
      <c r="J1" s="31"/>
    </row>
    <row r="2" spans="1:19" ht="15.75" customHeight="1">
      <c r="I2" s="4"/>
      <c r="J2" s="4" t="s">
        <v>0</v>
      </c>
    </row>
    <row r="3" spans="1:19" ht="15.75" customHeight="1"/>
    <row r="4" spans="1:19" ht="39" customHeight="1">
      <c r="A4" s="32" t="s">
        <v>60</v>
      </c>
      <c r="B4" s="32"/>
      <c r="C4" s="32"/>
      <c r="D4" s="32"/>
      <c r="E4" s="32"/>
      <c r="F4" s="32"/>
      <c r="G4" s="32"/>
      <c r="H4" s="32"/>
      <c r="I4" s="32"/>
      <c r="J4" s="32"/>
      <c r="K4" s="3"/>
      <c r="L4" s="3"/>
      <c r="M4" s="3"/>
      <c r="N4" s="3"/>
      <c r="O4" s="3"/>
      <c r="P4" s="3"/>
      <c r="Q4" s="3"/>
      <c r="R4" s="3"/>
      <c r="S4" s="3"/>
    </row>
    <row r="5" spans="1:19" ht="15.75" customHeight="1" thickBot="1">
      <c r="D5" s="7"/>
      <c r="E5" s="7"/>
      <c r="F5" s="7"/>
      <c r="G5" s="7"/>
      <c r="J5" s="4" t="s">
        <v>1</v>
      </c>
      <c r="K5" s="3"/>
      <c r="L5" s="3"/>
      <c r="M5" s="3"/>
      <c r="N5" s="3"/>
      <c r="O5" s="3"/>
      <c r="P5" s="3"/>
      <c r="Q5" s="3"/>
      <c r="R5" s="3"/>
      <c r="S5" s="3"/>
    </row>
    <row r="6" spans="1:19" ht="17.25" customHeight="1">
      <c r="A6" s="33" t="s">
        <v>2</v>
      </c>
      <c r="B6" s="35" t="s">
        <v>15</v>
      </c>
      <c r="C6" s="35" t="s">
        <v>3</v>
      </c>
      <c r="D6" s="37" t="s">
        <v>58</v>
      </c>
      <c r="E6" s="37" t="s">
        <v>55</v>
      </c>
      <c r="F6" s="37"/>
      <c r="G6" s="37"/>
      <c r="H6" s="37" t="s">
        <v>9</v>
      </c>
      <c r="I6" s="37"/>
      <c r="J6" s="38"/>
    </row>
    <row r="7" spans="1:19" ht="38.25" customHeight="1">
      <c r="A7" s="34"/>
      <c r="B7" s="36"/>
      <c r="C7" s="36"/>
      <c r="D7" s="39"/>
      <c r="E7" s="29" t="s">
        <v>54</v>
      </c>
      <c r="F7" s="29" t="s">
        <v>56</v>
      </c>
      <c r="G7" s="29" t="s">
        <v>59</v>
      </c>
      <c r="H7" s="15" t="s">
        <v>65</v>
      </c>
      <c r="I7" s="29" t="s">
        <v>57</v>
      </c>
      <c r="J7" s="15" t="s">
        <v>66</v>
      </c>
    </row>
    <row r="8" spans="1:19" ht="15.75" customHeight="1">
      <c r="A8" s="16" t="s">
        <v>4</v>
      </c>
      <c r="B8" s="5" t="s">
        <v>5</v>
      </c>
      <c r="C8" s="5" t="s">
        <v>6</v>
      </c>
      <c r="D8" s="5" t="s">
        <v>7</v>
      </c>
      <c r="E8" s="5" t="s">
        <v>8</v>
      </c>
      <c r="F8" s="5" t="s">
        <v>10</v>
      </c>
      <c r="G8" s="5" t="s">
        <v>11</v>
      </c>
      <c r="H8" s="5" t="s">
        <v>12</v>
      </c>
      <c r="I8" s="5" t="s">
        <v>13</v>
      </c>
      <c r="J8" s="17" t="s">
        <v>14</v>
      </c>
    </row>
    <row r="9" spans="1:19" ht="20.25" customHeight="1">
      <c r="A9" s="18" t="s">
        <v>4</v>
      </c>
      <c r="B9" s="11" t="s">
        <v>16</v>
      </c>
      <c r="C9" s="12" t="s">
        <v>33</v>
      </c>
      <c r="D9" s="13">
        <v>0.6</v>
      </c>
      <c r="E9" s="26">
        <v>1.7</v>
      </c>
      <c r="F9" s="26">
        <v>1.76</v>
      </c>
      <c r="G9" s="26">
        <v>1.76</v>
      </c>
      <c r="H9" s="8">
        <f>E9/D9*100</f>
        <v>283.33333333333337</v>
      </c>
      <c r="I9" s="8">
        <f>F9/E9*100</f>
        <v>103.5294117647059</v>
      </c>
      <c r="J9" s="8">
        <f>G9/F9*100</f>
        <v>100</v>
      </c>
    </row>
    <row r="10" spans="1:19" ht="21.75" customHeight="1">
      <c r="A10" s="18" t="s">
        <v>5</v>
      </c>
      <c r="B10" s="11" t="s">
        <v>17</v>
      </c>
      <c r="C10" s="12" t="s">
        <v>34</v>
      </c>
      <c r="D10" s="13">
        <v>5199.3</v>
      </c>
      <c r="E10" s="26">
        <v>6677.4</v>
      </c>
      <c r="F10" s="26">
        <v>6069.96</v>
      </c>
      <c r="G10" s="26">
        <v>6080</v>
      </c>
      <c r="H10" s="8">
        <f t="shared" ref="H10:H30" si="0">E10/D10*100</f>
        <v>128.42882695747505</v>
      </c>
      <c r="I10" s="8">
        <f t="shared" ref="I10:J11" si="1">F10*100/E10</f>
        <v>90.903046095785797</v>
      </c>
      <c r="J10" s="19">
        <f t="shared" si="1"/>
        <v>100.16540471436385</v>
      </c>
    </row>
    <row r="11" spans="1:19" ht="18" customHeight="1">
      <c r="A11" s="18" t="s">
        <v>6</v>
      </c>
      <c r="B11" s="11" t="s">
        <v>14</v>
      </c>
      <c r="C11" s="12" t="s">
        <v>35</v>
      </c>
      <c r="D11" s="13">
        <v>285.2</v>
      </c>
      <c r="E11" s="26">
        <v>303.97000000000003</v>
      </c>
      <c r="F11" s="26">
        <v>325.61</v>
      </c>
      <c r="G11" s="26">
        <v>338.6</v>
      </c>
      <c r="H11" s="8">
        <f t="shared" si="0"/>
        <v>106.58134642356242</v>
      </c>
      <c r="I11" s="8">
        <f t="shared" si="1"/>
        <v>107.11912359772344</v>
      </c>
      <c r="J11" s="19">
        <f t="shared" si="1"/>
        <v>103.98943521390621</v>
      </c>
    </row>
    <row r="12" spans="1:19" ht="22.5" customHeight="1">
      <c r="A12" s="18" t="s">
        <v>7</v>
      </c>
      <c r="B12" s="11" t="s">
        <v>18</v>
      </c>
      <c r="C12" s="12" t="s">
        <v>36</v>
      </c>
      <c r="D12" s="13">
        <v>256.08999999999997</v>
      </c>
      <c r="E12" s="26">
        <f>D12*107.63%</f>
        <v>275.62966699999998</v>
      </c>
      <c r="F12" s="26">
        <f>E12*104.82%</f>
        <v>288.91501694940001</v>
      </c>
      <c r="G12" s="26">
        <f>F12*104.82%</f>
        <v>302.84072076636107</v>
      </c>
      <c r="H12" s="8">
        <f t="shared" si="0"/>
        <v>107.63000000000001</v>
      </c>
      <c r="I12" s="8">
        <f t="shared" ref="I12:J30" si="2">F12*100/E12</f>
        <v>104.82000000000001</v>
      </c>
      <c r="J12" s="19">
        <f t="shared" si="2"/>
        <v>104.82</v>
      </c>
    </row>
    <row r="13" spans="1:19" ht="33" customHeight="1">
      <c r="A13" s="18" t="s">
        <v>8</v>
      </c>
      <c r="B13" s="11" t="s">
        <v>19</v>
      </c>
      <c r="C13" s="12" t="s">
        <v>37</v>
      </c>
      <c r="D13" s="13">
        <v>2904.57</v>
      </c>
      <c r="E13" s="26">
        <f>D13*109%+78.3</f>
        <v>3244.2813000000006</v>
      </c>
      <c r="F13" s="26">
        <f>E13*106.8%+24.5</f>
        <v>3489.3924284000009</v>
      </c>
      <c r="G13" s="26">
        <f>F13*102%</f>
        <v>3559.1802769680012</v>
      </c>
      <c r="H13" s="8">
        <f t="shared" si="0"/>
        <v>111.69575186688564</v>
      </c>
      <c r="I13" s="8">
        <f t="shared" si="2"/>
        <v>107.55517495970525</v>
      </c>
      <c r="J13" s="19">
        <f t="shared" si="2"/>
        <v>102.00000000000001</v>
      </c>
    </row>
    <row r="14" spans="1:19" ht="34.5" customHeight="1">
      <c r="A14" s="18" t="s">
        <v>10</v>
      </c>
      <c r="B14" s="11" t="s">
        <v>20</v>
      </c>
      <c r="C14" s="12" t="s">
        <v>38</v>
      </c>
      <c r="D14" s="13">
        <v>39.4</v>
      </c>
      <c r="E14" s="26">
        <v>41.68</v>
      </c>
      <c r="F14" s="26">
        <v>43.35</v>
      </c>
      <c r="G14" s="26">
        <v>44.92</v>
      </c>
      <c r="H14" s="8">
        <f t="shared" si="0"/>
        <v>105.78680203045685</v>
      </c>
      <c r="I14" s="8">
        <f t="shared" si="2"/>
        <v>104.00671785028791</v>
      </c>
      <c r="J14" s="19">
        <f t="shared" si="2"/>
        <v>103.62168396770473</v>
      </c>
    </row>
    <row r="15" spans="1:19" ht="32.25" customHeight="1">
      <c r="A15" s="18" t="s">
        <v>11</v>
      </c>
      <c r="B15" s="11" t="s">
        <v>21</v>
      </c>
      <c r="C15" s="12" t="s">
        <v>39</v>
      </c>
      <c r="D15" s="13">
        <v>119</v>
      </c>
      <c r="E15" s="26">
        <v>126.2</v>
      </c>
      <c r="F15" s="26">
        <v>134.09</v>
      </c>
      <c r="G15" s="26">
        <v>142.6</v>
      </c>
      <c r="H15" s="8">
        <f t="shared" si="0"/>
        <v>106.05042016806723</v>
      </c>
      <c r="I15" s="8">
        <f t="shared" si="2"/>
        <v>106.25198098256735</v>
      </c>
      <c r="J15" s="19">
        <f t="shared" si="2"/>
        <v>106.34648370497426</v>
      </c>
    </row>
    <row r="16" spans="1:19" ht="38.25" customHeight="1">
      <c r="A16" s="28">
        <v>8</v>
      </c>
      <c r="B16" s="11" t="s">
        <v>22</v>
      </c>
      <c r="C16" s="12" t="s">
        <v>40</v>
      </c>
      <c r="D16" s="13">
        <v>24030.07</v>
      </c>
      <c r="E16" s="26">
        <v>27161.05</v>
      </c>
      <c r="F16" s="26">
        <v>27207.5</v>
      </c>
      <c r="G16" s="26">
        <v>27196.62</v>
      </c>
      <c r="H16" s="8">
        <f t="shared" si="0"/>
        <v>113.0294252159898</v>
      </c>
      <c r="I16" s="8">
        <f t="shared" si="2"/>
        <v>100.17101695258468</v>
      </c>
      <c r="J16" s="19">
        <f t="shared" si="2"/>
        <v>99.960011026371404</v>
      </c>
    </row>
    <row r="17" spans="1:10" ht="22.5" customHeight="1">
      <c r="A17" s="28">
        <v>9</v>
      </c>
      <c r="B17" s="11" t="s">
        <v>23</v>
      </c>
      <c r="C17" s="12" t="s">
        <v>41</v>
      </c>
      <c r="D17" s="13">
        <v>610.6</v>
      </c>
      <c r="E17" s="26">
        <v>635.02</v>
      </c>
      <c r="F17" s="26">
        <v>667.03</v>
      </c>
      <c r="G17" s="26">
        <v>678</v>
      </c>
      <c r="H17" s="8">
        <f t="shared" si="0"/>
        <v>103.9993449066492</v>
      </c>
      <c r="I17" s="8">
        <f t="shared" si="2"/>
        <v>105.0407861169727</v>
      </c>
      <c r="J17" s="19">
        <f t="shared" si="2"/>
        <v>101.64460369098842</v>
      </c>
    </row>
    <row r="18" spans="1:10" ht="22.5" customHeight="1">
      <c r="A18" s="28">
        <f t="shared" ref="A17:A30" si="3">A17+1</f>
        <v>10</v>
      </c>
      <c r="B18" s="11" t="s">
        <v>24</v>
      </c>
      <c r="C18" s="12" t="s">
        <v>42</v>
      </c>
      <c r="D18" s="13">
        <v>68.2</v>
      </c>
      <c r="E18" s="26">
        <v>73.97</v>
      </c>
      <c r="F18" s="26">
        <v>79.94</v>
      </c>
      <c r="G18" s="26">
        <v>86.37</v>
      </c>
      <c r="H18" s="8">
        <f t="shared" si="0"/>
        <v>108.46041055718474</v>
      </c>
      <c r="I18" s="8">
        <f t="shared" si="2"/>
        <v>108.070839529539</v>
      </c>
      <c r="J18" s="19">
        <f t="shared" si="2"/>
        <v>108.04353264948712</v>
      </c>
    </row>
    <row r="19" spans="1:10" ht="22.5" customHeight="1">
      <c r="A19" s="28">
        <f t="shared" si="3"/>
        <v>11</v>
      </c>
      <c r="B19" s="11" t="s">
        <v>25</v>
      </c>
      <c r="C19" s="12" t="s">
        <v>43</v>
      </c>
      <c r="D19" s="13">
        <v>43.4</v>
      </c>
      <c r="E19" s="26">
        <v>47.09</v>
      </c>
      <c r="F19" s="26">
        <v>50.9</v>
      </c>
      <c r="G19" s="26">
        <v>55.23</v>
      </c>
      <c r="H19" s="8">
        <f t="shared" si="0"/>
        <v>108.50230414746545</v>
      </c>
      <c r="I19" s="8">
        <f t="shared" si="2"/>
        <v>108.09088978551709</v>
      </c>
      <c r="J19" s="19">
        <f t="shared" si="2"/>
        <v>108.50687622789785</v>
      </c>
    </row>
    <row r="20" spans="1:10" ht="32.25" customHeight="1">
      <c r="A20" s="28">
        <f t="shared" si="3"/>
        <v>12</v>
      </c>
      <c r="B20" s="11" t="s">
        <v>26</v>
      </c>
      <c r="C20" s="12" t="s">
        <v>44</v>
      </c>
      <c r="D20" s="13">
        <v>4.8</v>
      </c>
      <c r="E20" s="26">
        <v>5.03</v>
      </c>
      <c r="F20" s="26">
        <v>5.23</v>
      </c>
      <c r="G20" s="26">
        <v>5.44</v>
      </c>
      <c r="H20" s="8">
        <f t="shared" si="0"/>
        <v>104.79166666666669</v>
      </c>
      <c r="I20" s="8">
        <f t="shared" si="2"/>
        <v>103.97614314115307</v>
      </c>
      <c r="J20" s="19">
        <f t="shared" si="2"/>
        <v>104.0152963671128</v>
      </c>
    </row>
    <row r="21" spans="1:10" ht="37.5" customHeight="1">
      <c r="A21" s="28">
        <f t="shared" si="3"/>
        <v>13</v>
      </c>
      <c r="B21" s="11" t="s">
        <v>27</v>
      </c>
      <c r="C21" s="12" t="s">
        <v>45</v>
      </c>
      <c r="D21" s="13">
        <v>8523.6</v>
      </c>
      <c r="E21" s="26">
        <f>D21*104.8%</f>
        <v>8932.7328000000016</v>
      </c>
      <c r="F21" s="26">
        <f>E21*104%</f>
        <v>9290.0421120000028</v>
      </c>
      <c r="G21" s="26">
        <f>F21*101%</f>
        <v>9382.9425331200036</v>
      </c>
      <c r="H21" s="8">
        <f t="shared" si="0"/>
        <v>104.80000000000001</v>
      </c>
      <c r="I21" s="8">
        <f t="shared" si="2"/>
        <v>104.00000000000001</v>
      </c>
      <c r="J21" s="19">
        <f t="shared" si="2"/>
        <v>101</v>
      </c>
    </row>
    <row r="22" spans="1:10" ht="34.5" customHeight="1">
      <c r="A22" s="28">
        <f t="shared" si="3"/>
        <v>14</v>
      </c>
      <c r="B22" s="11" t="s">
        <v>28</v>
      </c>
      <c r="C22" s="12" t="s">
        <v>46</v>
      </c>
      <c r="D22" s="13">
        <v>43.4</v>
      </c>
      <c r="E22" s="26">
        <v>44.9</v>
      </c>
      <c r="F22" s="26">
        <v>46.62</v>
      </c>
      <c r="G22" s="26">
        <v>46.62</v>
      </c>
      <c r="H22" s="8">
        <f t="shared" si="0"/>
        <v>103.45622119815667</v>
      </c>
      <c r="I22" s="8">
        <f t="shared" si="2"/>
        <v>103.83073496659243</v>
      </c>
      <c r="J22" s="19">
        <f t="shared" si="2"/>
        <v>100</v>
      </c>
    </row>
    <row r="23" spans="1:10" ht="33.6" customHeight="1">
      <c r="A23" s="28">
        <f t="shared" si="3"/>
        <v>15</v>
      </c>
      <c r="B23" s="11" t="s">
        <v>29</v>
      </c>
      <c r="C23" s="12" t="s">
        <v>47</v>
      </c>
      <c r="D23" s="13">
        <v>24.2</v>
      </c>
      <c r="E23" s="26">
        <v>25.3</v>
      </c>
      <c r="F23" s="26">
        <v>26.86</v>
      </c>
      <c r="G23" s="26">
        <v>26.86</v>
      </c>
      <c r="H23" s="8">
        <f t="shared" si="0"/>
        <v>104.54545454545455</v>
      </c>
      <c r="I23" s="8">
        <f t="shared" si="2"/>
        <v>106.16600790513834</v>
      </c>
      <c r="J23" s="19">
        <f t="shared" si="2"/>
        <v>100</v>
      </c>
    </row>
    <row r="24" spans="1:10" ht="34.200000000000003" customHeight="1">
      <c r="A24" s="28">
        <f t="shared" si="3"/>
        <v>16</v>
      </c>
      <c r="B24" s="11" t="s">
        <v>52</v>
      </c>
      <c r="C24" s="12" t="s">
        <v>53</v>
      </c>
      <c r="D24" s="13">
        <v>58.57</v>
      </c>
      <c r="E24" s="26">
        <f>D24*110.09%</f>
        <v>64.479713000000004</v>
      </c>
      <c r="F24" s="26">
        <f>E24*108.61%</f>
        <v>70.031416289300012</v>
      </c>
      <c r="G24" s="26">
        <f>F24*108.5%</f>
        <v>75.984086673890516</v>
      </c>
      <c r="H24" s="8">
        <f t="shared" si="0"/>
        <v>110.09</v>
      </c>
      <c r="I24" s="8">
        <f t="shared" si="2"/>
        <v>108.61000000000001</v>
      </c>
      <c r="J24" s="19">
        <f t="shared" si="2"/>
        <v>108.5</v>
      </c>
    </row>
    <row r="25" spans="1:10" ht="42.75" customHeight="1">
      <c r="A25" s="28">
        <f t="shared" si="3"/>
        <v>17</v>
      </c>
      <c r="B25" s="11" t="s">
        <v>30</v>
      </c>
      <c r="C25" s="12" t="s">
        <v>48</v>
      </c>
      <c r="D25" s="13">
        <v>37.9</v>
      </c>
      <c r="E25" s="26">
        <f>D25*104.8%</f>
        <v>39.719200000000001</v>
      </c>
      <c r="F25" s="26">
        <f>E25*104%</f>
        <v>41.307968000000002</v>
      </c>
      <c r="G25" s="26">
        <f>F25*104%</f>
        <v>42.960286720000006</v>
      </c>
      <c r="H25" s="8">
        <f t="shared" si="0"/>
        <v>104.80000000000001</v>
      </c>
      <c r="I25" s="8">
        <f t="shared" si="2"/>
        <v>104</v>
      </c>
      <c r="J25" s="19">
        <f t="shared" si="2"/>
        <v>104</v>
      </c>
    </row>
    <row r="26" spans="1:10" ht="44.25" customHeight="1">
      <c r="A26" s="28">
        <f t="shared" si="3"/>
        <v>18</v>
      </c>
      <c r="B26" s="11" t="s">
        <v>63</v>
      </c>
      <c r="C26" s="12" t="s">
        <v>64</v>
      </c>
      <c r="D26" s="13">
        <v>416.06</v>
      </c>
      <c r="E26" s="26">
        <f>D26*104.8%</f>
        <v>436.03088000000002</v>
      </c>
      <c r="F26" s="26">
        <f>E26*104%</f>
        <v>453.47211520000002</v>
      </c>
      <c r="G26" s="26">
        <f>F26*102%</f>
        <v>462.54155750400002</v>
      </c>
      <c r="H26" s="8">
        <f t="shared" si="0"/>
        <v>104.80000000000001</v>
      </c>
      <c r="I26" s="8">
        <f t="shared" si="2"/>
        <v>104</v>
      </c>
      <c r="J26" s="19">
        <f t="shared" si="2"/>
        <v>102</v>
      </c>
    </row>
    <row r="27" spans="1:10" ht="31.5" customHeight="1">
      <c r="A27" s="28">
        <f t="shared" si="3"/>
        <v>19</v>
      </c>
      <c r="B27" s="11" t="s">
        <v>61</v>
      </c>
      <c r="C27" s="41" t="s">
        <v>62</v>
      </c>
      <c r="D27" s="13">
        <v>58.17</v>
      </c>
      <c r="E27" s="26">
        <f>D27*104.8%</f>
        <v>60.962160000000004</v>
      </c>
      <c r="F27" s="26">
        <f>E27*104%</f>
        <v>63.400646400000007</v>
      </c>
      <c r="G27" s="26">
        <f>F27*104%</f>
        <v>65.936672256000008</v>
      </c>
      <c r="H27" s="8">
        <f t="shared" si="0"/>
        <v>104.80000000000001</v>
      </c>
      <c r="I27" s="8">
        <f t="shared" si="2"/>
        <v>104</v>
      </c>
      <c r="J27" s="19">
        <f t="shared" si="2"/>
        <v>104</v>
      </c>
    </row>
    <row r="28" spans="1:10" ht="22.5" customHeight="1">
      <c r="A28" s="28">
        <f t="shared" si="3"/>
        <v>20</v>
      </c>
      <c r="B28" s="11" t="s">
        <v>31</v>
      </c>
      <c r="C28" s="12" t="s">
        <v>49</v>
      </c>
      <c r="D28" s="13">
        <v>41.2</v>
      </c>
      <c r="E28" s="26">
        <v>42.7</v>
      </c>
      <c r="F28" s="26">
        <v>44.36</v>
      </c>
      <c r="G28" s="26">
        <v>44.36</v>
      </c>
      <c r="H28" s="8">
        <f t="shared" si="0"/>
        <v>103.64077669902913</v>
      </c>
      <c r="I28" s="8">
        <f t="shared" si="2"/>
        <v>103.88758782201404</v>
      </c>
      <c r="J28" s="19">
        <f t="shared" si="2"/>
        <v>100</v>
      </c>
    </row>
    <row r="29" spans="1:10" ht="22.5" customHeight="1">
      <c r="A29" s="28">
        <f t="shared" si="3"/>
        <v>21</v>
      </c>
      <c r="B29" s="11" t="s">
        <v>32</v>
      </c>
      <c r="C29" s="12" t="s">
        <v>50</v>
      </c>
      <c r="D29" s="14">
        <v>0.2</v>
      </c>
      <c r="E29" s="27">
        <v>0.2</v>
      </c>
      <c r="F29" s="27">
        <v>0.23</v>
      </c>
      <c r="G29" s="27">
        <v>0.23</v>
      </c>
      <c r="H29" s="8">
        <f t="shared" si="0"/>
        <v>100</v>
      </c>
      <c r="I29" s="8">
        <f t="shared" si="2"/>
        <v>115</v>
      </c>
      <c r="J29" s="19">
        <f t="shared" si="2"/>
        <v>100</v>
      </c>
    </row>
    <row r="30" spans="1:10" ht="33.6" customHeight="1" thickBot="1">
      <c r="A30" s="28">
        <f t="shared" si="3"/>
        <v>22</v>
      </c>
      <c r="B30" s="20"/>
      <c r="C30" s="21"/>
      <c r="D30" s="40">
        <f>SUM(D9:D29)</f>
        <v>42764.529999999984</v>
      </c>
      <c r="E30" s="25">
        <f>SUM(E9:E29)</f>
        <v>48240.045720000002</v>
      </c>
      <c r="F30" s="24">
        <f>SUM(F9:F29)</f>
        <v>48400.001703238711</v>
      </c>
      <c r="G30" s="25">
        <f>SUM(G9:G29)</f>
        <v>48639.996134008274</v>
      </c>
      <c r="H30" s="8">
        <f t="shared" si="0"/>
        <v>112.80387208745195</v>
      </c>
      <c r="I30" s="22">
        <f t="shared" si="2"/>
        <v>100.33158339891952</v>
      </c>
      <c r="J30" s="23">
        <f t="shared" si="2"/>
        <v>100.49585624447096</v>
      </c>
    </row>
    <row r="31" spans="1:10">
      <c r="E31" s="6"/>
      <c r="F31" s="6"/>
      <c r="G31" s="6"/>
      <c r="J31" s="4"/>
    </row>
    <row r="33" spans="4:6">
      <c r="D33" s="9"/>
    </row>
    <row r="35" spans="4:6">
      <c r="E35" s="10"/>
      <c r="F35" s="10"/>
    </row>
  </sheetData>
  <mergeCells count="8">
    <mergeCell ref="I1:J1"/>
    <mergeCell ref="A4:J4"/>
    <mergeCell ref="A6:A7"/>
    <mergeCell ref="C6:C7"/>
    <mergeCell ref="H6:J6"/>
    <mergeCell ref="D6:D7"/>
    <mergeCell ref="E6:G6"/>
    <mergeCell ref="B6:B7"/>
  </mergeCells>
  <phoneticPr fontId="20" type="noConversion"/>
  <pageMargins left="0.78740157480314965" right="0.39370078740157483" top="0.78740157480314965" bottom="0.78740157480314965" header="0.51181102362204722" footer="0.51181102362204722"/>
  <pageSetup paperSize="9" scale="56" firstPageNumber="213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НП</vt:lpstr>
      <vt:lpstr>Лист1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Shmakova</cp:lastModifiedBy>
  <cp:lastPrinted>2021-11-09T08:16:35Z</cp:lastPrinted>
  <dcterms:created xsi:type="dcterms:W3CDTF">2010-10-11T07:08:43Z</dcterms:created>
  <dcterms:modified xsi:type="dcterms:W3CDTF">2021-11-09T08:16:37Z</dcterms:modified>
</cp:coreProperties>
</file>