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1505" activeTab="6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6" r:id="rId5"/>
    <sheet name="Прил. 6а " sheetId="14" r:id="rId6"/>
    <sheet name="Прил. 6б" sheetId="13" r:id="rId7"/>
    <sheet name="Прил. 7" sheetId="17" r:id="rId8"/>
  </sheets>
  <definedNames>
    <definedName name="_xlnm.Print_Titles" localSheetId="0">'Прил. 1'!$8:$10</definedName>
    <definedName name="_xlnm.Print_Titles" localSheetId="1">'Прил. 2'!$8:$10</definedName>
    <definedName name="_xlnm.Print_Titles" localSheetId="2">'Прил. 3'!$10:$11</definedName>
    <definedName name="_xlnm.Print_Titles" localSheetId="7">'Прил. 7'!$7:$9</definedName>
    <definedName name="_xlnm.Print_Area" localSheetId="0">'Прил. 1'!$A$1:$I$33</definedName>
    <definedName name="_xlnm.Print_Area" localSheetId="3">'Прил. 4'!$A$1:$H$26</definedName>
    <definedName name="_xlnm.Print_Area" localSheetId="4">'Прил. 5'!$A$1:$K$37</definedName>
    <definedName name="_xlnm.Print_Area" localSheetId="5">'Прил. 6а '!$A$1:$G$20</definedName>
    <definedName name="_xlnm.Print_Area" localSheetId="6">'Прил. 6б'!$A$1:$L$20</definedName>
    <definedName name="_xlnm.Print_Area" localSheetId="7">'Прил. 7'!$A$1:$F$44</definedName>
  </definedNames>
  <calcPr calcId="124519"/>
</workbook>
</file>

<file path=xl/calcChain.xml><?xml version="1.0" encoding="utf-8"?>
<calcChain xmlns="http://schemas.openxmlformats.org/spreadsheetml/2006/main">
  <c r="F33" i="17"/>
  <c r="C33"/>
  <c r="E24"/>
  <c r="F24"/>
  <c r="D24"/>
  <c r="J20" i="16"/>
  <c r="K20"/>
  <c r="I20"/>
  <c r="E13" i="17" l="1"/>
  <c r="F13"/>
  <c r="F22"/>
  <c r="D22"/>
  <c r="E22"/>
  <c r="J18" i="16"/>
  <c r="K18"/>
  <c r="J19"/>
  <c r="K19"/>
  <c r="I16"/>
  <c r="I14" s="1"/>
  <c r="I19"/>
  <c r="I18"/>
  <c r="J16"/>
  <c r="J14" s="1"/>
  <c r="K16"/>
  <c r="K14" s="1"/>
  <c r="K12"/>
  <c r="J13"/>
  <c r="K29"/>
  <c r="K30"/>
  <c r="I30"/>
  <c r="I12" s="1"/>
  <c r="J30"/>
  <c r="J29"/>
  <c r="C42" i="17"/>
  <c r="C41"/>
  <c r="C40"/>
  <c r="C39"/>
  <c r="C38"/>
  <c r="C37"/>
  <c r="C36"/>
  <c r="E33"/>
  <c r="C32"/>
  <c r="C31"/>
  <c r="C30"/>
  <c r="C29"/>
  <c r="C28"/>
  <c r="C27"/>
  <c r="C26"/>
  <c r="C25"/>
  <c r="C24"/>
  <c r="C21"/>
  <c r="C20"/>
  <c r="C19"/>
  <c r="C18"/>
  <c r="F17"/>
  <c r="E17"/>
  <c r="D17"/>
  <c r="F16"/>
  <c r="E16"/>
  <c r="D16"/>
  <c r="C15"/>
  <c r="F14"/>
  <c r="E14"/>
  <c r="D14"/>
  <c r="D13"/>
  <c r="K15" i="16"/>
  <c r="J15"/>
  <c r="J12" s="1"/>
  <c r="C13" i="17" l="1"/>
  <c r="J11" i="16"/>
  <c r="K13"/>
  <c r="K11" s="1"/>
  <c r="C11" i="17"/>
  <c r="E11"/>
  <c r="F11"/>
  <c r="C22"/>
  <c r="I29" i="16"/>
  <c r="C14" i="17"/>
  <c r="C16"/>
  <c r="I13" i="16"/>
  <c r="I11" s="1"/>
  <c r="C17" i="17"/>
  <c r="D11"/>
  <c r="I25" i="1" l="1"/>
  <c r="I23"/>
  <c r="H23"/>
  <c r="G23"/>
  <c r="F25"/>
  <c r="F23"/>
  <c r="F22"/>
  <c r="I20"/>
  <c r="H20"/>
  <c r="G20"/>
  <c r="F20"/>
  <c r="I14"/>
  <c r="H14"/>
  <c r="G14"/>
  <c r="F14"/>
  <c r="F13"/>
  <c r="D34" l="1"/>
  <c r="J23" l="1"/>
  <c r="J14" l="1"/>
  <c r="K14"/>
  <c r="G25"/>
  <c r="K23"/>
  <c r="H25" l="1"/>
  <c r="I19"/>
  <c r="I13" l="1"/>
</calcChain>
</file>

<file path=xl/sharedStrings.xml><?xml version="1.0" encoding="utf-8"?>
<sst xmlns="http://schemas.openxmlformats.org/spreadsheetml/2006/main" count="447" uniqueCount="271">
  <si>
    <t>Приложение  1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</si>
  <si>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</si>
  <si>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</si>
  <si>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</si>
  <si>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</si>
  <si>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</si>
  <si>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</si>
  <si>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</si>
  <si>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</si>
  <si>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</si>
  <si>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</si>
  <si>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</si>
  <si>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</si>
  <si>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</si>
  <si>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</si>
  <si>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</si>
  <si>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</si>
  <si>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</si>
  <si>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</si>
  <si>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</si>
  <si>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</si>
  <si>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</si>
  <si>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</si>
  <si>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</si>
  <si>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</si>
  <si>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</si>
  <si>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</si>
  <si>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</si>
  <si>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</si>
  <si>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>Приложение  3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</si>
  <si>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</si>
  <si>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</si>
  <si>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</si>
  <si>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</si>
  <si>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</si>
  <si>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</si>
  <si>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</si>
  <si>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</si>
  <si>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</si>
  <si>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</si>
  <si>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</si>
  <si>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</si>
  <si>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</si>
  <si>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</si>
  <si>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</si>
  <si>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</si>
  <si>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</si>
  <si>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</si>
  <si>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</si>
  <si>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</si>
  <si>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</si>
  <si>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</si>
  <si>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</si>
  <si>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</si>
  <si>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</si>
  <si>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</si>
  <si>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</si>
  <si>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</si>
  <si>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</si>
  <si>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</si>
  <si>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</si>
  <si>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</si>
  <si>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</si>
  <si>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</si>
  <si>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</si>
  <si>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</si>
  <si>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</si>
  <si>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</si>
  <si>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</si>
  <si>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>Источники и направления финансирования</t>
  </si>
  <si>
    <t>Объем финансирования</t>
  </si>
  <si>
    <t>в том числе по годам</t>
  </si>
  <si>
    <t>По источникам финансирования: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</si>
  <si>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</si>
  <si>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</si>
  <si>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 xml:space="preserve"> всего</t>
  </si>
  <si>
    <t>Администрация города  Назарово</t>
  </si>
  <si>
    <t>Администрация города Назарово</t>
  </si>
  <si>
    <t>МКУ "ЕДДС"</t>
  </si>
  <si>
    <t>"Совершенствование содержания и развития МКУ "ЕДДС"</t>
  </si>
  <si>
    <t>Подпрограмма 2</t>
  </si>
  <si>
    <t>"Использование информационных технологий для обеспечения безопасности города"</t>
  </si>
  <si>
    <t>Главный специалист отдела безопасности и мобилизационной работы                                                            В.Р.Саар</t>
  </si>
  <si>
    <t xml:space="preserve">к  муниципальной </t>
  </si>
  <si>
    <t>программе</t>
  </si>
  <si>
    <t>Изготовление и установка информационных указателей</t>
  </si>
  <si>
    <t>Мероприятие 1.3</t>
  </si>
  <si>
    <t>Мероприятие 1.4</t>
  </si>
  <si>
    <t>Изготовление памяток по противодействию терроризму</t>
  </si>
  <si>
    <t>Подключение трех прямых каналов связи МКУ "ЕДДС" с ДДС города</t>
  </si>
  <si>
    <t>Администрация города</t>
  </si>
  <si>
    <t>"Предупреждение, спасение, помощь населению города в чрезвывчайных ситуациях"</t>
  </si>
  <si>
    <t xml:space="preserve"> Содержание и эксплуатация защитных сооружений, находящихся в муниципальной собственности</t>
  </si>
  <si>
    <t xml:space="preserve">Обучение общественных инструктаров по программе пожарно-технического минимума </t>
  </si>
  <si>
    <t xml:space="preserve">Оснащение сотовой связью для обеспечения  и поддержания гарантированной  связи, для адресного и группового оповещения. </t>
  </si>
  <si>
    <t>Мероприятие 2.1</t>
  </si>
  <si>
    <t>Мероприятие 2.2</t>
  </si>
  <si>
    <t>Мероприятие 2.3</t>
  </si>
  <si>
    <t>Оформление документации плана гражданской обороны</t>
  </si>
  <si>
    <t>0309</t>
  </si>
  <si>
    <t>1114301</t>
  </si>
  <si>
    <t>1120043010</t>
  </si>
  <si>
    <t>тыс. рублей</t>
  </si>
  <si>
    <t>Подпрограмма №1 "Предупреждение, спасение, помощь населению города в чрезвывчайных ситуациях", всего</t>
  </si>
  <si>
    <t>Подпрограмма №2 "Использование информационных технологий для обеспечения безопасности города", всего</t>
  </si>
  <si>
    <t>Постановление администрации города Назарово "О запрещении выезда на лед"</t>
  </si>
  <si>
    <t>Постановление администрации города Назарово "О запрещении купания на территории города Назарово"</t>
  </si>
  <si>
    <t>Утверждение противопаводковой кимиссии, плана предупредительных противопаводковых мероприятий по обеспечению безопасности населения города, сохранности материальных ценностей на период ледохода и пропуска паводковых вод на территории города Назарово.</t>
  </si>
  <si>
    <r>
      <rPr>
        <sz val="10"/>
        <color rgb="FF000000"/>
        <rFont val="Times New Roman"/>
        <family val="1"/>
        <charset val="204"/>
      </rPr>
      <t>Назначение отвественных лиц администрации города, для ведения мониторинга уровня воды в реках Чулым и Ададым, организации круглосуточного дежурства согласно графика, в целях предупреждения чрезвычаной ситуации, обусловленной весенним паводком.</t>
    </r>
    <r>
      <rPr>
        <sz val="12"/>
        <color rgb="FF000000"/>
        <rFont val="Times New Roman"/>
        <family val="1"/>
        <charset val="204"/>
      </rPr>
      <t xml:space="preserve"> </t>
    </r>
  </si>
  <si>
    <t>Запрещение купания в акваториях рек Чулым и Ададым, в целях предупреждения несчатных случаев на водоемах, учитывая их непригодность для купания, размещение информационных знаков о запрещении купания и организация  рейдов и патрулирований несанкционированных мест отдыха на водных объктах.</t>
  </si>
  <si>
    <t xml:space="preserve">программе </t>
  </si>
  <si>
    <t>Подпрограмма 1"Предупреждение, спасение, помощь населению города в чрезвывчайных ситуациях"</t>
  </si>
  <si>
    <t>Подпрограмма 2 "Использование информационных технологий для обеспечения безопасности города"</t>
  </si>
  <si>
    <t xml:space="preserve"> </t>
  </si>
  <si>
    <r>
      <rPr>
        <sz val="8"/>
        <color rgb="FF000000"/>
        <rFont val="Times New Roman"/>
        <family val="1"/>
        <charset val="204"/>
      </rPr>
      <t xml:space="preserve">Подключение </t>
    </r>
    <r>
      <rPr>
        <sz val="12"/>
        <color rgb="FF000000"/>
        <rFont val="Times New Roman"/>
        <family val="1"/>
        <charset val="204"/>
      </rPr>
      <t>т</t>
    </r>
    <r>
      <rPr>
        <sz val="8"/>
        <color rgb="FF000000"/>
        <rFont val="Times New Roman"/>
        <family val="1"/>
        <charset val="204"/>
      </rPr>
      <t>рех прямых каналов связи: 1. Глава города, руководитель администрации города, первый заместитель руководителя администрации города; 2. Состав КЧС и ПБ города; 3. Дежурые диспетчерские службы предприятий жизнеобепечения города.</t>
    </r>
  </si>
  <si>
    <t>Оснащение сотовой связью для обеспечения  и поддержания гарантированной  связи, для адресного и группового оповещения,  о возможных чрезвычайных ситуайиях природгого или техногенного характера.</t>
  </si>
  <si>
    <t>Изготовление памяток по противодействию терроризма, в целях информирования населения о соблюдении мер безопасности, о порядке действий в различных экстимальных ситуациях, террористической направленности.</t>
  </si>
  <si>
    <t>Целль: Создание эффективной системы защты населения и территории города от ЧС природного и техногенного характера.</t>
  </si>
  <si>
    <t>Х</t>
  </si>
  <si>
    <t>ведомственная статистика</t>
  </si>
  <si>
    <t>Задача 1. Снижение риска и смягчение последствий чрезвычайных ситуаций природного и техногенного характера в городе Назарово.</t>
  </si>
  <si>
    <t>Задача 2. Обеспечение безопасности населения города Назарово на основе информационных и телекоммуникационных технологий</t>
  </si>
  <si>
    <t>Снижение числа погибших на пожарах бытового характера</t>
  </si>
  <si>
    <t>Охват населения  города возможностью оповещенияо ЧС</t>
  </si>
  <si>
    <t>% от общей численности населения</t>
  </si>
  <si>
    <t>Количество объектов подключенных к сети (прямые каналы связи)</t>
  </si>
  <si>
    <t>Повышение эффективности  проведения профилактических мероприятий</t>
  </si>
  <si>
    <t>Прикрытие населения города всеми видами пожарной охраны</t>
  </si>
  <si>
    <t>Охват населения  обучением по противопожарной безопасности</t>
  </si>
  <si>
    <t>тыс. чел.</t>
  </si>
  <si>
    <t>Снижение числа травмированных при пожарах бытового характера</t>
  </si>
  <si>
    <t>Охват населения города, оповещаемого с помощью АСЦО ГО края</t>
  </si>
  <si>
    <t>% от общей численности населения края</t>
  </si>
  <si>
    <t>% от подлежащих подготовке</t>
  </si>
  <si>
    <t>Охват населения города технологией отправки/получения запросов о прогнозе и статусе ЧС</t>
  </si>
  <si>
    <t>% от общей численности населения города</t>
  </si>
  <si>
    <t xml:space="preserve">к муниципальной </t>
  </si>
  <si>
    <t>100, 0</t>
  </si>
  <si>
    <t xml:space="preserve">Главный распорядитель </t>
  </si>
  <si>
    <t>в муниципальную программу (за счет всех источников финансирования)</t>
  </si>
  <si>
    <t>ПРОГНОЗ</t>
  </si>
  <si>
    <t xml:space="preserve"> сводных показателей муниципальных заданий на оказание муниципальных услуг </t>
  </si>
  <si>
    <t xml:space="preserve"> объектов капитального строительства на текущий финансовый год, включенных   </t>
  </si>
  <si>
    <t xml:space="preserve"> по объектам капитального строительства, включенных в муниципальную программу </t>
  </si>
  <si>
    <t>Выполнение мероприятий в области гражданской оборроны, предупреждения чрезвычайных ситуаций, обеспечения пожарной безопасности и безопасности людей на водных объектах предусмотрено в соотвестивии с Планом на календарный год.</t>
  </si>
  <si>
    <t>Не обеспечивается постонная и гарантированная связь, адресного и группового оповещения о возможных чрезвычайных ситуациях природного и техногенного характера.</t>
  </si>
  <si>
    <t>Увеличение пророджительности времени по доведению информации по угрозе или возникновению чрезвычайной ситуации, по оргазации, выполнению и контролю по выполнению мероприятий по предупреждению и ликвидации ЧС.</t>
  </si>
  <si>
    <t>Содержание и эксплуатация защитного сооружения администрации города, находящейся в муниципальной собственности в соотвествии с предъявляемыми требованиями  к защитным сооружениям гражданской обороны</t>
  </si>
  <si>
    <t>Не соблюдение требований Приказа МЧС России от 15.12.2002 №  583 "Об утверждении и введении   в действие правил эксплуатации защитных сооружений гражданской обороны"</t>
  </si>
  <si>
    <t>Координация действий  дежурных и диспетчерских служб города, к реагированию на ЧС, прием сообщений от населения и организаций о ЧС, доведение информации до  ДДС организаций, проведение тренировок  по вводным на ЧС.</t>
  </si>
  <si>
    <t>Работа МКУ "ЕДДС" в режиме не отвечающей в полной мере требованиям по обеспечению координации действий ДДС города к реагированию на ЧС.</t>
  </si>
  <si>
    <t>Не обеспечивается обязательный минимум знаний пожарной безопасности у работников организации, угроза или возникновение ЧС обуслловленный пожарами.</t>
  </si>
  <si>
    <t>Обучение общественных инструктаров по действиям при пожаре, использовании огнетушителя, свойствах горючих материлов, знаниям требований нормативных правовых актов, регламентирующих пожарную безопасность, в части противопожарного режима, пожарной опасности технологического процесса и производства организации, а также приемов и действий при возникновении пожара в организации, позволяющих выработать практические навыки по предупреждению пожара, спасению жизни, здоровья людей и имущества при пожаре.</t>
  </si>
  <si>
    <t xml:space="preserve">Распоряжение администрации города Назарово "Назначение ответственных лиц для ведения мониторинга уровня воды в реках Чулым и Ададым на период весеннего паводка" </t>
  </si>
  <si>
    <t>Утверждение  плана мероприятий по обеспечению пожарной безопасности  в весенне-летний поржароопасный период. Информирование населения о соблюдения правил пожарной безопасности.</t>
  </si>
  <si>
    <r>
      <rPr>
        <sz val="8"/>
        <color rgb="FF000000"/>
        <rFont val="Times New Roman"/>
        <family val="1"/>
        <charset val="204"/>
      </rPr>
      <t>Отсутствие информации у населении о запрете купания в водоемах, возникновения угроз чрезвычайных ситуаций</t>
    </r>
    <r>
      <rPr>
        <sz val="12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>на водоемах.</t>
    </r>
  </si>
  <si>
    <t xml:space="preserve">Не достаточное информирование населения по соблюдению мер безопасности, о порядке действий в различных экстримальных ситуациях террористической направленности, возникновения угроз совершения терроистичких актов. </t>
  </si>
  <si>
    <r>
      <rPr>
        <i/>
        <sz val="8"/>
        <color rgb="FF000000"/>
        <rFont val="Times New Roman"/>
        <family val="1"/>
        <charset val="204"/>
      </rPr>
      <t xml:space="preserve">Показатель результативности: </t>
    </r>
    <r>
      <rPr>
        <sz val="8"/>
        <color rgb="FF000000"/>
        <rFont val="Times New Roman"/>
        <family val="1"/>
        <charset val="204"/>
      </rPr>
      <t>Количество объектов подключенных к сети (прямые каналы связи)</t>
    </r>
  </si>
  <si>
    <t xml:space="preserve">Главный специалист отдела безопасности и мобилизационной работы                                                                                                                           администрации города                                                         </t>
  </si>
  <si>
    <t xml:space="preserve"> В. Р. Саар</t>
  </si>
  <si>
    <t xml:space="preserve">Главный специалист отдела безопасности и мобилизационной работы  администрации города                                                                </t>
  </si>
  <si>
    <t xml:space="preserve">  В.Р. Саар</t>
  </si>
  <si>
    <t xml:space="preserve">Главный специалист отдела безопасности и мобилизационной работы    администрации города                                                          </t>
  </si>
  <si>
    <t xml:space="preserve">         В.Р.Саар</t>
  </si>
  <si>
    <t xml:space="preserve">Главный специалист отдела безопасности и мобилизационной работы администрации города                                                          </t>
  </si>
  <si>
    <t>ед.</t>
  </si>
  <si>
    <t>Подпрограмма 1 "Предупреждение, спасение, помощь населению города в чрезвычайных ситуациях"</t>
  </si>
  <si>
    <t>Доля отработанных   сообщений и заявлений в ЕДДС в общем объеме поступающих обращений</t>
  </si>
  <si>
    <t>Подпрограмма 2. "Использование информационно-коммуникационных технологий для обеспеченитя безопасности населения города"</t>
  </si>
  <si>
    <t xml:space="preserve">% </t>
  </si>
  <si>
    <t>соотношение количества  погибших и травмированных от пожаров бытового характера к общему числу патрулирований</t>
  </si>
  <si>
    <t>экз.</t>
  </si>
  <si>
    <t>Изготовление (приобретение) и распространение тематической печатной и видеопродукции в области ГО, защиты от ЧС, антиэкстремистской и антитеррористической литературы</t>
  </si>
  <si>
    <r>
      <rPr>
        <i/>
        <sz val="8"/>
        <color rgb="FF000000"/>
        <rFont val="Times New Roman"/>
        <family val="1"/>
        <charset val="204"/>
      </rPr>
      <t xml:space="preserve"> Показатель результативности:  </t>
    </r>
    <r>
      <rPr>
        <sz val="8"/>
        <color rgb="FF000000"/>
        <rFont val="Times New Roman"/>
        <family val="1"/>
        <charset val="204"/>
      </rPr>
      <t xml:space="preserve">  Охват подготовкой должностных лиц и специалистов ГО органа местного самоуправления.</t>
    </r>
  </si>
  <si>
    <r>
      <rPr>
        <i/>
        <sz val="8"/>
        <color rgb="FF000000"/>
        <rFont val="Times New Roman"/>
        <family val="1"/>
        <charset val="204"/>
      </rPr>
      <t xml:space="preserve">Целевой показатель: </t>
    </r>
    <r>
      <rPr>
        <sz val="8"/>
        <color rgb="FF000000"/>
        <rFont val="Times New Roman"/>
        <family val="1"/>
        <charset val="204"/>
      </rPr>
      <t>Охват населения города возможностью оповещения ЧС                 П</t>
    </r>
    <r>
      <rPr>
        <i/>
        <sz val="8"/>
        <color rgb="FF000000"/>
        <rFont val="Times New Roman"/>
        <family val="1"/>
        <charset val="204"/>
      </rPr>
      <t xml:space="preserve">оказатель результативности:  </t>
    </r>
    <r>
      <rPr>
        <sz val="8"/>
        <color rgb="FF000000"/>
        <rFont val="Times New Roman"/>
        <family val="1"/>
        <charset val="204"/>
      </rPr>
      <t xml:space="preserve">   Охват населения города технологией отправки/получения запросов о пргнозе и статусе ЧС.                   </t>
    </r>
  </si>
  <si>
    <t>Охват подготовкой должностных лиц  и специалистов ГО органа местного самоуправления.</t>
  </si>
  <si>
    <t xml:space="preserve">Администрация города Назарово
(отдел безопасности и мобилизационной работы) </t>
  </si>
  <si>
    <t>1.</t>
  </si>
  <si>
    <t>1.1</t>
  </si>
  <si>
    <t>1.2</t>
  </si>
  <si>
    <t>2.</t>
  </si>
  <si>
    <t>2.1</t>
  </si>
  <si>
    <t>3.1</t>
  </si>
  <si>
    <t>3.</t>
  </si>
  <si>
    <t>4.</t>
  </si>
  <si>
    <t>4.1</t>
  </si>
  <si>
    <t>Бюджет города</t>
  </si>
  <si>
    <t>Краевой бюджет</t>
  </si>
  <si>
    <t>Федеральный бюджет</t>
  </si>
  <si>
    <t>Внебюджетные источники</t>
  </si>
  <si>
    <t xml:space="preserve"> Федеральный бюджет</t>
  </si>
  <si>
    <t>1.1.1</t>
  </si>
  <si>
    <t>1.1.2</t>
  </si>
  <si>
    <t>1.1.3</t>
  </si>
  <si>
    <t>1.1.4</t>
  </si>
  <si>
    <t>1.2.1</t>
  </si>
  <si>
    <t>1.2.2</t>
  </si>
  <si>
    <t>1.2.3</t>
  </si>
  <si>
    <t>1.3</t>
  </si>
  <si>
    <t>1.4</t>
  </si>
  <si>
    <t>Совершенствование содержания и развития МКУ "ЕДДС"</t>
  </si>
  <si>
    <t>Содержание и эксплуатация защитных сооружений, находящихся в муниципальной собственности</t>
  </si>
  <si>
    <t xml:space="preserve"> Оформление документации плана гражданской обороны</t>
  </si>
  <si>
    <t>2.2</t>
  </si>
  <si>
    <t>2.3</t>
  </si>
  <si>
    <t>2.4</t>
  </si>
  <si>
    <t xml:space="preserve"> Изготовление и установка информационных указателей</t>
  </si>
  <si>
    <r>
      <rPr>
        <i/>
        <sz val="8"/>
        <color rgb="FF000000"/>
        <rFont val="Times New Roman"/>
        <family val="1"/>
        <charset val="204"/>
      </rPr>
      <t xml:space="preserve">Целевой показатель: 
</t>
    </r>
    <r>
      <rPr>
        <sz val="8"/>
        <color rgb="FF000000"/>
        <rFont val="Times New Roman"/>
        <family val="1"/>
        <charset val="204"/>
      </rPr>
      <t xml:space="preserve">Снижение числа погибших при пожарах бытового характера.    </t>
    </r>
    <r>
      <rPr>
        <i/>
        <sz val="8"/>
        <color rgb="FF000000"/>
        <rFont val="Times New Roman"/>
        <family val="1"/>
        <charset val="204"/>
      </rPr>
      <t xml:space="preserve">
Показатель результативности: </t>
    </r>
    <r>
      <rPr>
        <sz val="8"/>
        <color rgb="FF000000"/>
        <rFont val="Times New Roman"/>
        <family val="1"/>
        <charset val="204"/>
      </rPr>
      <t xml:space="preserve">  
Охват населения обучением по противопожарной безопасности.                                     П</t>
    </r>
    <r>
      <rPr>
        <i/>
        <sz val="8"/>
        <color rgb="FF000000"/>
        <rFont val="Times New Roman"/>
        <family val="1"/>
        <charset val="204"/>
      </rPr>
      <t xml:space="preserve">оказатель результативности: 
</t>
    </r>
    <r>
      <rPr>
        <sz val="8"/>
        <color rgb="FF000000"/>
        <rFont val="Times New Roman"/>
        <family val="1"/>
        <charset val="204"/>
      </rPr>
      <t xml:space="preserve">Снижение числа травмированных при пожарах бытового характера.
</t>
    </r>
    <r>
      <rPr>
        <i/>
        <sz val="8"/>
        <color rgb="FF000000"/>
        <rFont val="Times New Roman"/>
        <family val="1"/>
        <charset val="204"/>
      </rPr>
      <t>Показатель результативности:</t>
    </r>
    <r>
      <rPr>
        <sz val="8"/>
        <color rgb="FF000000"/>
        <rFont val="Times New Roman"/>
        <family val="1"/>
        <charset val="204"/>
      </rPr>
      <t xml:space="preserve"> 
Повышение эффективности  проведения профилактических мероприятий</t>
    </r>
  </si>
  <si>
    <t>Размещение информационных щитов "Осторожно тонкий лед",  "О запрещении купания" в водоемах города, "О запрете разведения костров" ,  В целях предупреждения и предотвращения чрезвычайных ситуаций  в  городе.</t>
  </si>
  <si>
    <t>0314</t>
  </si>
  <si>
    <t>0,000</t>
  </si>
  <si>
    <t>5,000</t>
  </si>
  <si>
    <t>Объем капитальных вложений на 2019 год</t>
  </si>
  <si>
    <t>Запрещение  выезда автомобильного транспорта  и иных технических средств, не приспособленных  для движения по воде, льду, в целях предупреждения несчастных случаев на водоемах, учитывая отсутствие  оборудолванных ледовых переправ.</t>
  </si>
  <si>
    <t>1.2.4</t>
  </si>
  <si>
    <t>Главный специалист отдела безопасности и мобилизационной работы                                                                                                                                         В.Р.Саар</t>
  </si>
  <si>
    <t>2009-2011</t>
  </si>
  <si>
    <t>2014-2016</t>
  </si>
  <si>
    <t>%  от среднего показателя 2014-2016 годов*</t>
  </si>
  <si>
    <t>Число погибших на территории города от ЧС</t>
  </si>
  <si>
    <t xml:space="preserve">чел.
</t>
  </si>
  <si>
    <t>Число пострадавших от ЧС</t>
  </si>
  <si>
    <t xml:space="preserve">Главный специалист отдела безопасности  и  мобилизационной работы                                                                                                                                                                                                             администрации города                                                                    В.Р.Саар                                                          </t>
  </si>
  <si>
    <r>
      <rPr>
        <i/>
        <sz val="8"/>
        <color rgb="FF000000"/>
        <rFont val="Times New Roman"/>
        <family val="1"/>
        <charset val="204"/>
      </rPr>
      <t xml:space="preserve">Целевой показатель:  Число </t>
    </r>
    <r>
      <rPr>
        <sz val="8"/>
        <color rgb="FF000000"/>
        <rFont val="Times New Roman"/>
        <family val="1"/>
        <charset val="204"/>
      </rPr>
      <t>погибших на территории города от ЧС.                                   П</t>
    </r>
    <r>
      <rPr>
        <i/>
        <sz val="8"/>
        <color rgb="FF000000"/>
        <rFont val="Times New Roman"/>
        <family val="1"/>
        <charset val="204"/>
      </rPr>
      <t>оказатель результативности: Число</t>
    </r>
    <r>
      <rPr>
        <sz val="8"/>
        <color rgb="FF000000"/>
        <rFont val="Times New Roman"/>
        <family val="1"/>
        <charset val="204"/>
      </rPr>
      <t>пострадавших от ЧС.</t>
    </r>
  </si>
  <si>
    <r>
      <rPr>
        <i/>
        <sz val="8"/>
        <color rgb="FF000000"/>
        <rFont val="Times New Roman"/>
        <family val="1"/>
        <charset val="204"/>
      </rPr>
      <t xml:space="preserve">Целевой показатель: </t>
    </r>
    <r>
      <rPr>
        <sz val="8"/>
        <color rgb="FF000000"/>
        <rFont val="Times New Roman"/>
        <family val="1"/>
        <charset val="204"/>
      </rPr>
      <t xml:space="preserve">Число погибших на территории города от ЧС.                                  </t>
    </r>
    <r>
      <rPr>
        <i/>
        <sz val="8"/>
        <color rgb="FF000000"/>
        <rFont val="Times New Roman"/>
        <family val="1"/>
        <charset val="204"/>
      </rPr>
      <t>Показатель результативности: Число</t>
    </r>
    <r>
      <rPr>
        <sz val="8"/>
        <color rgb="FF000000"/>
        <rFont val="Times New Roman"/>
        <family val="1"/>
        <charset val="204"/>
      </rPr>
      <t xml:space="preserve"> пострадавших от ЧС.
</t>
    </r>
    <r>
      <rPr>
        <i/>
        <sz val="8"/>
        <color rgb="FF000000"/>
        <rFont val="Times New Roman"/>
        <family val="1"/>
        <charset val="204"/>
      </rPr>
      <t xml:space="preserve">Показатель результативности: 
</t>
    </r>
    <r>
      <rPr>
        <sz val="8"/>
        <color rgb="FF000000"/>
        <rFont val="Times New Roman"/>
        <family val="1"/>
        <charset val="204"/>
      </rPr>
      <t>Доля отработанных   сообщений и заявлений в ЕДДС в общем объеме поступающих обращений</t>
    </r>
  </si>
  <si>
    <r>
      <rPr>
        <i/>
        <sz val="8"/>
        <color rgb="FF000000"/>
        <rFont val="Times New Roman"/>
        <family val="1"/>
        <charset val="204"/>
      </rPr>
      <t>Целевой показатель:</t>
    </r>
    <r>
      <rPr>
        <sz val="8"/>
        <color rgb="FF000000"/>
        <rFont val="Times New Roman"/>
        <family val="1"/>
        <charset val="204"/>
      </rPr>
      <t xml:space="preserve"> Число погибших на территории города от ЧС.                                   </t>
    </r>
    <r>
      <rPr>
        <i/>
        <sz val="8"/>
        <color rgb="FF000000"/>
        <rFont val="Times New Roman"/>
        <family val="1"/>
        <charset val="204"/>
      </rPr>
      <t xml:space="preserve">Показатель результативности: </t>
    </r>
    <r>
      <rPr>
        <sz val="8"/>
        <color rgb="FF000000"/>
        <rFont val="Times New Roman"/>
        <family val="1"/>
        <charset val="204"/>
      </rPr>
      <t>Число пострадавших от ЧС.</t>
    </r>
  </si>
  <si>
    <r>
      <rPr>
        <i/>
        <sz val="8"/>
        <color rgb="FF000000"/>
        <rFont val="Times New Roman"/>
        <family val="1"/>
        <charset val="204"/>
      </rPr>
      <t xml:space="preserve">Целевой показатель:  </t>
    </r>
    <r>
      <rPr>
        <sz val="8"/>
        <color rgb="FF000000"/>
        <rFont val="Times New Roman"/>
        <family val="1"/>
        <charset val="204"/>
      </rPr>
      <t>Число погибших на территории города от ЧС.                                    П</t>
    </r>
    <r>
      <rPr>
        <i/>
        <sz val="8"/>
        <color rgb="FF000000"/>
        <rFont val="Times New Roman"/>
        <family val="1"/>
        <charset val="204"/>
      </rPr>
      <t xml:space="preserve">оказатель результативности: </t>
    </r>
    <r>
      <rPr>
        <sz val="8"/>
        <color rgb="FF000000"/>
        <rFont val="Times New Roman"/>
        <family val="1"/>
        <charset val="204"/>
      </rPr>
      <t>Изготовление (приобретение) и распространение тематической печатной и видеопродукции в области ГО, защиты от ЧС, антиэкстремистской и антитеррористической литературы</t>
    </r>
  </si>
  <si>
    <t>Распределение планируемых объемов финансирования муниципальной программы по источникам и</t>
  </si>
  <si>
    <t xml:space="preserve">направлениям расходования средств, в том числе в рамках адресной инвестиционной программы города </t>
  </si>
  <si>
    <t>Расходы, тыс. руб.</t>
  </si>
  <si>
    <t>Мероприятие 2.4</t>
  </si>
  <si>
    <t>Значение показателей</t>
  </si>
  <si>
    <t>% от среднего показателя 2014-2016 годов</t>
  </si>
  <si>
    <t>6, 0</t>
  </si>
  <si>
    <t>6, 5</t>
  </si>
  <si>
    <t>01.01.2018
01.01.2019
01.01.2020</t>
  </si>
  <si>
    <t>31.12.2018
31.12.2019
31.12.2020</t>
  </si>
  <si>
    <t xml:space="preserve">
01.01.2020</t>
  </si>
  <si>
    <t xml:space="preserve">
31.12.2020</t>
  </si>
  <si>
    <t xml:space="preserve"> июнь 2018
 июнь 2019
 июнь 2020
</t>
  </si>
  <si>
    <t xml:space="preserve"> август 2018
 август 2019
 август 2020</t>
  </si>
  <si>
    <t>Постановление администрации города  "О проведении  мероприятий, связанных с весенним паводком в г.Назарово в 2018 году"</t>
  </si>
  <si>
    <t>2018, 1 квартал</t>
  </si>
  <si>
    <t xml:space="preserve">Постановление администрации города Назарово  "Об обеспечении пожарной безопасности в весенне-летний пожароопасный период 2018 года" </t>
  </si>
  <si>
    <t>2018, 2 квартал</t>
  </si>
  <si>
    <t>Постановление администрации города Назарово "Об обеспечении пожарной безопасности в осенне-зимний пожароопасный период 2018-2019 годы"</t>
  </si>
  <si>
    <t>2018 3 квартал</t>
  </si>
  <si>
    <t>2018, 4 квартал</t>
  </si>
  <si>
    <r>
      <t>В муниципальную программу "Защита населениия и территории города Назарово от чрезвычайных ситуаций природного и техногенного характера"  на 2018 год и плановый период 2019-2020 годы, объекты капитального строительства</t>
    </r>
    <r>
      <rPr>
        <sz val="10"/>
        <color rgb="FF0070C0"/>
        <rFont val="Times New Roman"/>
        <family val="1"/>
        <charset val="204"/>
      </rPr>
      <t xml:space="preserve"> на 2018г.</t>
    </r>
    <r>
      <rPr>
        <sz val="10"/>
        <color rgb="FF000000"/>
        <rFont val="Times New Roman"/>
        <family val="1"/>
        <charset val="204"/>
      </rPr>
      <t xml:space="preserve"> не включены.                                                                                                          </t>
    </r>
  </si>
  <si>
    <t>Объем капитальных вложений на 2020 год</t>
  </si>
  <si>
    <t>Приложение 5 к муниципальной программе</t>
  </si>
  <si>
    <t>11100S4130</t>
  </si>
  <si>
    <t>Приложение  7  к муниципальной программе</t>
  </si>
  <si>
    <t>Главный специалист отдела безопасности и мобилизационной работы                                        В.Р.Саар</t>
  </si>
  <si>
    <t>"Защита населения и территории города Назарово от чрезвычайных ситуаций природного и техногенного характера" 
на 2018 год и плановый период 2019-2020 годы</t>
  </si>
  <si>
    <t>Всего по Программе "Защита населения и территории города Назарово от чрезвычайных ситуаций природного и техногенного характера" на 2018 год и плановый период 2019-2020 годы</t>
  </si>
  <si>
    <r>
      <rPr>
        <sz val="10"/>
        <rFont val="Times New Roman"/>
        <family val="1"/>
        <charset val="204"/>
      </rPr>
      <t>Очередной финансовый год</t>
    </r>
    <r>
      <rPr>
        <sz val="10"/>
        <color rgb="FF0070C0"/>
        <rFont val="Times New Roman"/>
        <family val="1"/>
        <charset val="204"/>
      </rPr>
      <t xml:space="preserve">    </t>
    </r>
    <r>
      <rPr>
        <sz val="10"/>
        <color rgb="FF000000"/>
        <rFont val="Times New Roman"/>
        <family val="1"/>
        <charset val="204"/>
      </rPr>
      <t xml:space="preserve">                          2018</t>
    </r>
  </si>
  <si>
    <r>
      <rPr>
        <sz val="10"/>
        <rFont val="Times New Roman"/>
        <family val="1"/>
        <charset val="204"/>
      </rPr>
      <t xml:space="preserve">Первый год </t>
    </r>
    <r>
      <rPr>
        <sz val="10"/>
        <color rgb="FF000000"/>
        <rFont val="Times New Roman"/>
        <family val="1"/>
        <charset val="204"/>
      </rPr>
      <t>планового периода        2019</t>
    </r>
  </si>
  <si>
    <r>
      <rPr>
        <sz val="10"/>
        <rFont val="Times New Roman"/>
        <family val="1"/>
        <charset val="204"/>
      </rPr>
      <t>Второй  г</t>
    </r>
    <r>
      <rPr>
        <sz val="10"/>
        <color rgb="FF000000"/>
        <rFont val="Times New Roman"/>
        <family val="1"/>
        <charset val="204"/>
      </rPr>
      <t>од планового периода      2020</t>
    </r>
  </si>
  <si>
    <r>
      <rPr>
        <sz val="11"/>
        <rFont val="Times New Roman"/>
        <family val="1"/>
        <charset val="204"/>
      </rPr>
      <t>Очередной финансовый год</t>
    </r>
    <r>
      <rPr>
        <sz val="11"/>
        <color rgb="FF000000"/>
        <rFont val="Times New Roman"/>
        <family val="1"/>
        <charset val="204"/>
      </rPr>
      <t xml:space="preserve">
2018</t>
    </r>
  </si>
  <si>
    <t>Первый год планового периода
2019</t>
  </si>
  <si>
    <t>Второй год             планового периода                        2020</t>
  </si>
  <si>
    <t>2017 г.</t>
  </si>
  <si>
    <t xml:space="preserve">2018 г. </t>
  </si>
  <si>
    <t>2019 г.</t>
  </si>
  <si>
    <t>2020 г.</t>
  </si>
  <si>
    <t>"Защита населения и территории города Назарово от чрезвычайных ситуаций природного и техногенного характера" на 2018 год
 и плановый период 2019-2020 годы</t>
  </si>
  <si>
    <r>
      <rPr>
        <sz val="8"/>
        <color rgb="FF000000"/>
        <rFont val="Times New Roman"/>
        <family val="1"/>
        <charset val="204"/>
      </rPr>
      <t>Разработка</t>
    </r>
    <r>
      <rPr>
        <sz val="12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>Плана основных мероприятий города Назарово в области гражданской обороны, предупреждения и ликвидации чрезвычайных ситуаций, обепечения пожарной безопасности и безопасности людей на водных объектах на 2018 год.</t>
    </r>
  </si>
  <si>
    <t>Утверждение плана мероприятий по обеспечению пожарной безопасности  в осенне-зимний пожароопасный период 2018-2019 годы, организация информирования населения, о соблюдении правил пожарной безопасности.</t>
  </si>
  <si>
    <t xml:space="preserve">Примечание: в муниципальной программе "Защита населения и территории города Назарово от чрезвычайных ситуаций природного и техногенного характектера" на 2018 год и плановый период 2019-2020 годы, муниципальные задания на оказание услуг структурным подразделениям администрации города не осуществляются/не включены.                                                </t>
  </si>
  <si>
    <t xml:space="preserve">В муниципальную программу "Защита населениия и территории города Назарово от чрезвычайных ситуаций природного и техногенного характера" на 2018 год и плановый период 2019-2020 годы,  объекты капитального строительства  на плановый период 2019-2020г.г. не включены.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</si>
</sst>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"/>
  </numFmts>
  <fonts count="38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Times New Roman"/>
      <family val="2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5" fillId="0" borderId="0"/>
    <xf numFmtId="0" fontId="22" fillId="0" borderId="0"/>
    <xf numFmtId="0" fontId="23" fillId="0" borderId="0"/>
    <xf numFmtId="0" fontId="23" fillId="0" borderId="0"/>
    <xf numFmtId="0" fontId="21" fillId="0" borderId="0" applyNumberFormat="0" applyFont="0" applyFill="0" applyBorder="0" applyAlignment="0" applyProtection="0">
      <alignment vertical="top"/>
    </xf>
    <xf numFmtId="0" fontId="15" fillId="0" borderId="0"/>
  </cellStyleXfs>
  <cellXfs count="277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2" fillId="5" borderId="0" xfId="0" applyFont="1" applyFill="1"/>
    <xf numFmtId="0" fontId="12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/>
    </xf>
    <xf numFmtId="164" fontId="17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0" fontId="12" fillId="5" borderId="1" xfId="0" applyFont="1" applyFill="1" applyBorder="1" applyAlignment="1">
      <alignment horizontal="left" vertical="center"/>
    </xf>
    <xf numFmtId="49" fontId="12" fillId="5" borderId="1" xfId="0" applyNumberFormat="1" applyFont="1" applyFill="1" applyBorder="1" applyAlignment="1">
      <alignment horizontal="left" vertical="center"/>
    </xf>
    <xf numFmtId="0" fontId="18" fillId="5" borderId="1" xfId="1" applyFont="1" applyFill="1" applyBorder="1" applyAlignment="1" applyProtection="1">
      <alignment horizontal="left" vertical="center" wrapText="1"/>
    </xf>
    <xf numFmtId="0" fontId="17" fillId="5" borderId="1" xfId="0" applyFont="1" applyFill="1" applyBorder="1" applyAlignment="1">
      <alignment horizontal="justify" vertical="top" wrapText="1"/>
    </xf>
    <xf numFmtId="164" fontId="19" fillId="5" borderId="1" xfId="0" applyNumberFormat="1" applyFont="1" applyFill="1" applyBorder="1" applyAlignment="1">
      <alignment horizontal="center" vertical="center"/>
    </xf>
    <xf numFmtId="0" fontId="18" fillId="4" borderId="1" xfId="1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>
      <alignment horizontal="justify" vertical="top" wrapText="1"/>
    </xf>
    <xf numFmtId="164" fontId="17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17" fillId="4" borderId="1" xfId="0" applyFont="1" applyFill="1" applyBorder="1" applyAlignment="1">
      <alignment horizontal="left" vertical="center" wrapText="1"/>
    </xf>
    <xf numFmtId="0" fontId="9" fillId="0" borderId="0" xfId="0" applyFont="1"/>
    <xf numFmtId="0" fontId="9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/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6" fillId="0" borderId="0" xfId="0" applyFont="1" applyAlignment="1">
      <alignment horizontal="center"/>
    </xf>
    <xf numFmtId="0" fontId="0" fillId="0" borderId="0" xfId="0" applyAlignment="1"/>
    <xf numFmtId="0" fontId="26" fillId="0" borderId="0" xfId="0" applyFont="1" applyBorder="1" applyAlignment="1"/>
    <xf numFmtId="0" fontId="25" fillId="0" borderId="0" xfId="0" applyFont="1" applyAlignment="1">
      <alignment wrapText="1"/>
    </xf>
    <xf numFmtId="2" fontId="10" fillId="0" borderId="0" xfId="0" applyNumberFormat="1" applyFont="1" applyBorder="1" applyAlignment="1">
      <alignment horizontal="center" vertical="center" wrapText="1"/>
    </xf>
    <xf numFmtId="0" fontId="2" fillId="8" borderId="0" xfId="0" applyFont="1" applyFill="1"/>
    <xf numFmtId="0" fontId="2" fillId="0" borderId="0" xfId="0" applyFont="1" applyFill="1"/>
    <xf numFmtId="0" fontId="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 indent="1"/>
    </xf>
    <xf numFmtId="0" fontId="9" fillId="0" borderId="0" xfId="0" applyFont="1" applyBorder="1" applyAlignment="1">
      <alignment vertical="top" wrapText="1"/>
    </xf>
    <xf numFmtId="0" fontId="9" fillId="0" borderId="6" xfId="0" applyFont="1" applyBorder="1" applyAlignment="1">
      <alignment horizontal="left" vertical="top" wrapText="1" inden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vertical="top" wrapText="1"/>
    </xf>
    <xf numFmtId="0" fontId="2" fillId="0" borderId="0" xfId="0" applyFont="1" applyBorder="1"/>
    <xf numFmtId="0" fontId="10" fillId="0" borderId="1" xfId="0" applyFont="1" applyBorder="1" applyAlignment="1">
      <alignment horizontal="right" vertical="center" wrapText="1"/>
    </xf>
    <xf numFmtId="14" fontId="24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/>
    <xf numFmtId="49" fontId="1" fillId="0" borderId="1" xfId="0" applyNumberFormat="1" applyFont="1" applyBorder="1" applyAlignment="1">
      <alignment horizontal="center" wrapText="1"/>
    </xf>
    <xf numFmtId="49" fontId="17" fillId="4" borderId="1" xfId="0" applyNumberFormat="1" applyFont="1" applyFill="1" applyBorder="1" applyAlignment="1">
      <alignment horizontal="justify" vertical="top" wrapText="1"/>
    </xf>
    <xf numFmtId="49" fontId="17" fillId="5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49" fontId="17" fillId="5" borderId="1" xfId="0" applyNumberFormat="1" applyFont="1" applyFill="1" applyBorder="1" applyAlignment="1">
      <alignment horizontal="left" vertical="center" wrapText="1"/>
    </xf>
    <xf numFmtId="49" fontId="0" fillId="0" borderId="0" xfId="0" applyNumberFormat="1"/>
    <xf numFmtId="49" fontId="19" fillId="5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6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2" fontId="4" fillId="0" borderId="0" xfId="0" applyNumberFormat="1" applyFont="1"/>
    <xf numFmtId="1" fontId="2" fillId="0" borderId="0" xfId="0" applyNumberFormat="1" applyFont="1" applyAlignment="1">
      <alignment horizontal="center" vertical="center"/>
    </xf>
    <xf numFmtId="0" fontId="26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29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2" fontId="32" fillId="0" borderId="0" xfId="0" applyNumberFormat="1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/>
    </xf>
    <xf numFmtId="1" fontId="31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1" fontId="31" fillId="8" borderId="0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center" vertical="center" wrapText="1"/>
    </xf>
    <xf numFmtId="2" fontId="19" fillId="5" borderId="1" xfId="0" applyNumberFormat="1" applyFont="1" applyFill="1" applyBorder="1" applyAlignment="1">
      <alignment horizontal="center" vertical="center"/>
    </xf>
    <xf numFmtId="2" fontId="17" fillId="5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25" fillId="0" borderId="0" xfId="0" applyFont="1" applyBorder="1" applyAlignment="1">
      <alignment horizontal="justify"/>
    </xf>
    <xf numFmtId="0" fontId="36" fillId="0" borderId="0" xfId="0" applyFont="1" applyBorder="1"/>
    <xf numFmtId="49" fontId="36" fillId="0" borderId="0" xfId="0" applyNumberFormat="1" applyFont="1" applyBorder="1"/>
    <xf numFmtId="0" fontId="9" fillId="0" borderId="0" xfId="0" applyFont="1" applyBorder="1" applyAlignment="1">
      <alignment wrapText="1"/>
    </xf>
    <xf numFmtId="0" fontId="9" fillId="0" borderId="0" xfId="0" applyFont="1" applyBorder="1" applyAlignment="1"/>
    <xf numFmtId="0" fontId="35" fillId="0" borderId="0" xfId="0" applyFont="1" applyBorder="1" applyAlignment="1">
      <alignment horizontal="left" wrapText="1"/>
    </xf>
    <xf numFmtId="0" fontId="35" fillId="0" borderId="0" xfId="0" applyFont="1" applyBorder="1" applyAlignment="1">
      <alignment horizontal="left"/>
    </xf>
    <xf numFmtId="164" fontId="20" fillId="6" borderId="1" xfId="0" applyNumberFormat="1" applyFont="1" applyFill="1" applyBorder="1" applyAlignment="1">
      <alignment horizontal="justify" vertical="top" wrapText="1"/>
    </xf>
    <xf numFmtId="2" fontId="1" fillId="0" borderId="0" xfId="0" applyNumberFormat="1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justify" vertical="top" wrapText="1"/>
    </xf>
    <xf numFmtId="166" fontId="17" fillId="0" borderId="0" xfId="0" applyNumberFormat="1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164" fontId="16" fillId="0" borderId="1" xfId="0" applyNumberFormat="1" applyFont="1" applyBorder="1" applyAlignment="1">
      <alignment horizontal="justify" vertical="top" wrapText="1"/>
    </xf>
    <xf numFmtId="2" fontId="1" fillId="0" borderId="0" xfId="0" applyNumberFormat="1" applyFont="1" applyBorder="1" applyAlignment="1">
      <alignment horizontal="justify" vertical="top" wrapText="1"/>
    </xf>
    <xf numFmtId="49" fontId="20" fillId="8" borderId="1" xfId="0" applyNumberFormat="1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vertical="top" wrapText="1"/>
    </xf>
    <xf numFmtId="164" fontId="37" fillId="8" borderId="1" xfId="0" applyNumberFormat="1" applyFont="1" applyFill="1" applyBorder="1" applyAlignment="1">
      <alignment horizontal="justify" vertical="top" wrapText="1"/>
    </xf>
    <xf numFmtId="164" fontId="20" fillId="8" borderId="1" xfId="0" applyNumberFormat="1" applyFont="1" applyFill="1" applyBorder="1" applyAlignment="1">
      <alignment horizontal="justify" vertical="top" wrapText="1"/>
    </xf>
    <xf numFmtId="0" fontId="17" fillId="8" borderId="0" xfId="0" applyFont="1" applyFill="1" applyBorder="1" applyAlignment="1">
      <alignment horizontal="justify" vertical="top" wrapText="1"/>
    </xf>
    <xf numFmtId="0" fontId="3" fillId="8" borderId="0" xfId="0" applyFont="1" applyFill="1"/>
    <xf numFmtId="0" fontId="17" fillId="0" borderId="0" xfId="0" applyFont="1" applyBorder="1" applyAlignment="1">
      <alignment horizontal="justify" vertical="top" wrapText="1"/>
    </xf>
    <xf numFmtId="164" fontId="20" fillId="7" borderId="1" xfId="0" applyNumberFormat="1" applyFont="1" applyFill="1" applyBorder="1" applyAlignment="1">
      <alignment horizontal="justify" vertical="top" wrapText="1"/>
    </xf>
    <xf numFmtId="2" fontId="20" fillId="7" borderId="1" xfId="0" applyNumberFormat="1" applyFont="1" applyFill="1" applyBorder="1" applyAlignment="1">
      <alignment horizontal="justify" vertical="top" wrapText="1"/>
    </xf>
    <xf numFmtId="2" fontId="16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0" fillId="0" borderId="8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top" wrapText="1"/>
    </xf>
    <xf numFmtId="0" fontId="0" fillId="0" borderId="9" xfId="0" applyBorder="1"/>
    <xf numFmtId="0" fontId="0" fillId="0" borderId="7" xfId="0" applyBorder="1"/>
    <xf numFmtId="0" fontId="26" fillId="0" borderId="6" xfId="0" applyFont="1" applyBorder="1" applyAlignment="1">
      <alignment horizontal="left" wrapText="1"/>
    </xf>
    <xf numFmtId="0" fontId="26" fillId="0" borderId="6" xfId="0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7" fillId="4" borderId="3" xfId="0" applyNumberFormat="1" applyFont="1" applyFill="1" applyBorder="1" applyAlignment="1">
      <alignment horizontal="center" vertical="center" wrapText="1"/>
    </xf>
    <xf numFmtId="49" fontId="17" fillId="4" borderId="4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17" fillId="5" borderId="5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vertical="center" wrapText="1"/>
    </xf>
    <xf numFmtId="0" fontId="17" fillId="5" borderId="4" xfId="0" applyFont="1" applyFill="1" applyBorder="1" applyAlignment="1">
      <alignment vertical="center" wrapText="1"/>
    </xf>
    <xf numFmtId="0" fontId="17" fillId="5" borderId="5" xfId="0" applyFont="1" applyFill="1" applyBorder="1" applyAlignment="1">
      <alignment vertical="center" wrapText="1"/>
    </xf>
    <xf numFmtId="0" fontId="25" fillId="0" borderId="0" xfId="0" applyFont="1" applyBorder="1" applyAlignment="1">
      <alignment horizontal="left" wrapText="1"/>
    </xf>
    <xf numFmtId="0" fontId="7" fillId="0" borderId="0" xfId="0" applyFont="1" applyAlignment="1">
      <alignment horizontal="left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6" fillId="0" borderId="0" xfId="0" applyFont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25" fillId="0" borderId="6" xfId="0" applyFont="1" applyBorder="1" applyAlignment="1">
      <alignment horizontal="center" wrapText="1"/>
    </xf>
    <xf numFmtId="0" fontId="20" fillId="6" borderId="8" xfId="0" applyFont="1" applyFill="1" applyBorder="1" applyAlignment="1">
      <alignment horizontal="left" vertical="top" wrapText="1"/>
    </xf>
    <xf numFmtId="0" fontId="20" fillId="6" borderId="7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20" fillId="7" borderId="8" xfId="0" applyFont="1" applyFill="1" applyBorder="1" applyAlignment="1">
      <alignment horizontal="left" vertical="top" wrapText="1"/>
    </xf>
    <xf numFmtId="0" fontId="20" fillId="7" borderId="7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</cellXfs>
  <cellStyles count="26">
    <cellStyle name="Гиперссылка" xfId="1" builtinId="8"/>
    <cellStyle name="Обычный" xfId="0" builtinId="0"/>
    <cellStyle name="Обычный 10" xfId="4"/>
    <cellStyle name="Обычный 11" xfId="5"/>
    <cellStyle name="Обычный 12" xfId="6"/>
    <cellStyle name="Обычный 13" xfId="7"/>
    <cellStyle name="Обычный 14" xfId="8"/>
    <cellStyle name="Обычный 15" xfId="9"/>
    <cellStyle name="Обычный 2" xfId="2"/>
    <cellStyle name="Обычный 2 2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4" xfId="20"/>
    <cellStyle name="Обычный 5" xfId="21"/>
    <cellStyle name="Обычный 6" xfId="3"/>
    <cellStyle name="Обычный 6 2" xfId="22"/>
    <cellStyle name="Обычный 7" xfId="23"/>
    <cellStyle name="Обычный 8" xfId="24"/>
    <cellStyle name="Обычный 9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view="pageBreakPreview" topLeftCell="A7" zoomScaleSheetLayoutView="100" workbookViewId="0">
      <selection activeCell="F19" sqref="F19"/>
    </sheetView>
  </sheetViews>
  <sheetFormatPr defaultRowHeight="15"/>
  <cols>
    <col min="1" max="1" width="5" customWidth="1"/>
    <col min="2" max="2" width="38.42578125" customWidth="1"/>
    <col min="3" max="3" width="17.85546875" customWidth="1"/>
    <col min="4" max="5" width="13.85546875" customWidth="1"/>
    <col min="6" max="6" width="8.85546875" customWidth="1"/>
    <col min="7" max="7" width="10.42578125" customWidth="1"/>
    <col min="8" max="8" width="9.5703125" customWidth="1"/>
    <col min="9" max="10" width="10.140625" customWidth="1"/>
    <col min="11" max="11" width="14.28515625" customWidth="1"/>
    <col min="12" max="12" width="14.85546875" customWidth="1"/>
  </cols>
  <sheetData>
    <row r="1" spans="1:11" ht="15.75">
      <c r="A1" s="200" t="s">
        <v>0</v>
      </c>
      <c r="B1" s="200"/>
      <c r="C1" s="200"/>
      <c r="D1" s="200"/>
      <c r="E1" s="200"/>
      <c r="F1" s="200"/>
      <c r="G1" s="200"/>
      <c r="H1" s="200"/>
      <c r="I1" s="200"/>
      <c r="J1" s="125"/>
    </row>
    <row r="2" spans="1:11" ht="15.75">
      <c r="A2" s="200" t="s">
        <v>136</v>
      </c>
      <c r="B2" s="200"/>
      <c r="C2" s="200"/>
      <c r="D2" s="200"/>
      <c r="E2" s="200"/>
      <c r="F2" s="200"/>
      <c r="G2" s="200"/>
      <c r="H2" s="200"/>
      <c r="I2" s="200"/>
      <c r="J2" s="125"/>
    </row>
    <row r="3" spans="1:11" ht="15.75">
      <c r="A3" s="200" t="s">
        <v>84</v>
      </c>
      <c r="B3" s="200"/>
      <c r="C3" s="200"/>
      <c r="D3" s="200"/>
      <c r="E3" s="200"/>
      <c r="F3" s="200"/>
      <c r="G3" s="200"/>
      <c r="H3" s="200"/>
      <c r="I3" s="200"/>
      <c r="J3" s="125"/>
    </row>
    <row r="4" spans="1:11" s="3" customFormat="1" ht="15.75">
      <c r="A4" s="189"/>
      <c r="B4" s="189"/>
      <c r="C4" s="189"/>
      <c r="D4" s="189"/>
      <c r="E4" s="189"/>
      <c r="F4" s="189"/>
      <c r="G4" s="189"/>
      <c r="H4" s="189"/>
      <c r="I4" s="189"/>
      <c r="J4" s="124"/>
    </row>
    <row r="5" spans="1:11" s="3" customFormat="1" ht="15.75">
      <c r="A5" s="189" t="s">
        <v>1</v>
      </c>
      <c r="B5" s="189"/>
      <c r="C5" s="189"/>
      <c r="D5" s="189"/>
      <c r="E5" s="189"/>
      <c r="F5" s="189"/>
      <c r="G5" s="189"/>
      <c r="H5" s="189"/>
      <c r="I5" s="189"/>
      <c r="J5" s="124"/>
    </row>
    <row r="6" spans="1:11" s="3" customFormat="1" ht="15.75">
      <c r="A6" s="189" t="s">
        <v>2</v>
      </c>
      <c r="B6" s="189"/>
      <c r="C6" s="189"/>
      <c r="D6" s="189"/>
      <c r="E6" s="189"/>
      <c r="F6" s="189"/>
      <c r="G6" s="189"/>
      <c r="H6" s="189"/>
      <c r="I6" s="189"/>
      <c r="J6" s="124"/>
    </row>
    <row r="7" spans="1:11" s="3" customFormat="1" ht="15.75">
      <c r="A7" s="2"/>
    </row>
    <row r="8" spans="1:11" s="3" customFormat="1" ht="15" customHeight="1">
      <c r="A8" s="190" t="s">
        <v>3</v>
      </c>
      <c r="B8" s="191" t="s">
        <v>4</v>
      </c>
      <c r="C8" s="191" t="s">
        <v>5</v>
      </c>
      <c r="D8" s="191" t="s">
        <v>6</v>
      </c>
      <c r="E8" s="191" t="s">
        <v>7</v>
      </c>
      <c r="F8" s="187" t="s">
        <v>231</v>
      </c>
      <c r="G8" s="187"/>
      <c r="H8" s="187"/>
      <c r="I8" s="188"/>
      <c r="J8" s="130"/>
    </row>
    <row r="9" spans="1:11" s="3" customFormat="1" ht="15" customHeight="1">
      <c r="A9" s="190"/>
      <c r="B9" s="191"/>
      <c r="C9" s="191"/>
      <c r="D9" s="191"/>
      <c r="E9" s="191"/>
      <c r="F9" s="123" t="s">
        <v>262</v>
      </c>
      <c r="G9" s="179" t="s">
        <v>263</v>
      </c>
      <c r="H9" s="179" t="s">
        <v>264</v>
      </c>
      <c r="I9" s="179" t="s">
        <v>265</v>
      </c>
      <c r="J9" s="131" t="s">
        <v>216</v>
      </c>
      <c r="K9" s="131" t="s">
        <v>217</v>
      </c>
    </row>
    <row r="10" spans="1:11" s="3" customFormat="1" ht="15.75">
      <c r="A10" s="81">
        <v>1</v>
      </c>
      <c r="B10" s="58">
        <v>2</v>
      </c>
      <c r="C10" s="58">
        <v>3</v>
      </c>
      <c r="D10" s="58">
        <v>4</v>
      </c>
      <c r="E10" s="58">
        <v>5</v>
      </c>
      <c r="F10" s="58">
        <v>6</v>
      </c>
      <c r="G10" s="58">
        <v>7</v>
      </c>
      <c r="H10" s="58">
        <v>8</v>
      </c>
      <c r="I10" s="58">
        <v>9</v>
      </c>
      <c r="J10" s="127"/>
    </row>
    <row r="11" spans="1:11" s="3" customFormat="1" ht="27" customHeight="1">
      <c r="A11" s="192" t="s">
        <v>266</v>
      </c>
      <c r="B11" s="193"/>
      <c r="C11" s="193"/>
      <c r="D11" s="193"/>
      <c r="E11" s="193"/>
      <c r="F11" s="193"/>
      <c r="G11" s="193"/>
      <c r="H11" s="193"/>
      <c r="I11" s="194"/>
      <c r="J11" s="132"/>
    </row>
    <row r="12" spans="1:11" s="3" customFormat="1" ht="18.75" customHeight="1">
      <c r="A12" s="192" t="s">
        <v>117</v>
      </c>
      <c r="B12" s="193"/>
      <c r="C12" s="193"/>
      <c r="D12" s="193"/>
      <c r="E12" s="193"/>
      <c r="F12" s="193"/>
      <c r="G12" s="193"/>
      <c r="H12" s="193"/>
      <c r="I12" s="194"/>
      <c r="J12" s="132"/>
    </row>
    <row r="13" spans="1:11" s="3" customFormat="1" ht="46.5" customHeight="1">
      <c r="A13" s="85">
        <v>1</v>
      </c>
      <c r="B13" s="86" t="s">
        <v>219</v>
      </c>
      <c r="C13" s="87" t="s">
        <v>220</v>
      </c>
      <c r="D13" s="88" t="s">
        <v>118</v>
      </c>
      <c r="E13" s="86" t="s">
        <v>119</v>
      </c>
      <c r="F13" s="182">
        <f>(0*100/ (2/3))</f>
        <v>0</v>
      </c>
      <c r="G13" s="89">
        <v>0</v>
      </c>
      <c r="H13" s="89">
        <v>0</v>
      </c>
      <c r="I13" s="89">
        <f>100*0/2</f>
        <v>0</v>
      </c>
      <c r="J13" s="133"/>
    </row>
    <row r="14" spans="1:11" s="3" customFormat="1" ht="36" customHeight="1">
      <c r="A14" s="85">
        <v>2</v>
      </c>
      <c r="B14" s="86" t="s">
        <v>122</v>
      </c>
      <c r="C14" s="90" t="s">
        <v>232</v>
      </c>
      <c r="D14" s="88" t="s">
        <v>118</v>
      </c>
      <c r="E14" s="86" t="s">
        <v>119</v>
      </c>
      <c r="F14" s="183">
        <f>4*100/5</f>
        <v>80</v>
      </c>
      <c r="G14" s="183">
        <f>4*100/5</f>
        <v>80</v>
      </c>
      <c r="H14" s="183">
        <f>3*100/5</f>
        <v>60</v>
      </c>
      <c r="I14" s="183">
        <f>3*100/5</f>
        <v>60</v>
      </c>
      <c r="J14" s="139">
        <f>17/3</f>
        <v>5.666666666666667</v>
      </c>
      <c r="K14" s="129">
        <f>(3+6+6)/3</f>
        <v>5</v>
      </c>
    </row>
    <row r="15" spans="1:11" s="3" customFormat="1" ht="30" customHeight="1">
      <c r="A15" s="85">
        <v>3</v>
      </c>
      <c r="B15" s="86" t="s">
        <v>123</v>
      </c>
      <c r="C15" s="87" t="s">
        <v>124</v>
      </c>
      <c r="D15" s="88" t="s">
        <v>118</v>
      </c>
      <c r="E15" s="86" t="s">
        <v>119</v>
      </c>
      <c r="F15" s="183">
        <v>100</v>
      </c>
      <c r="G15" s="85" t="s">
        <v>137</v>
      </c>
      <c r="H15" s="85" t="s">
        <v>137</v>
      </c>
      <c r="I15" s="85" t="s">
        <v>137</v>
      </c>
      <c r="J15" s="134"/>
    </row>
    <row r="16" spans="1:11" s="3" customFormat="1" ht="21.75" customHeight="1">
      <c r="A16" s="197" t="s">
        <v>120</v>
      </c>
      <c r="B16" s="198"/>
      <c r="C16" s="198"/>
      <c r="D16" s="198"/>
      <c r="E16" s="198"/>
      <c r="F16" s="198"/>
      <c r="G16" s="198"/>
      <c r="H16" s="198"/>
      <c r="I16" s="199"/>
      <c r="J16" s="135"/>
    </row>
    <row r="17" spans="1:12" s="3" customFormat="1" ht="15.75" customHeight="1">
      <c r="A17" s="197" t="s">
        <v>166</v>
      </c>
      <c r="B17" s="198"/>
      <c r="C17" s="198"/>
      <c r="D17" s="198"/>
      <c r="E17" s="198"/>
      <c r="F17" s="198"/>
      <c r="G17" s="198"/>
      <c r="H17" s="198"/>
      <c r="I17" s="199"/>
      <c r="J17" s="135"/>
    </row>
    <row r="18" spans="1:12" s="3" customFormat="1" ht="37.5" customHeight="1">
      <c r="A18" s="85">
        <v>1</v>
      </c>
      <c r="B18" s="86" t="s">
        <v>125</v>
      </c>
      <c r="C18" s="87" t="s">
        <v>165</v>
      </c>
      <c r="D18" s="85">
        <v>0.05</v>
      </c>
      <c r="E18" s="86" t="s">
        <v>119</v>
      </c>
      <c r="F18" s="85">
        <v>0</v>
      </c>
      <c r="G18" s="85">
        <v>0</v>
      </c>
      <c r="H18" s="85">
        <v>0</v>
      </c>
      <c r="I18" s="85">
        <v>3</v>
      </c>
      <c r="J18" s="134"/>
    </row>
    <row r="19" spans="1:12" s="3" customFormat="1" ht="25.5">
      <c r="A19" s="85">
        <v>2</v>
      </c>
      <c r="B19" s="86" t="s">
        <v>221</v>
      </c>
      <c r="C19" s="87" t="s">
        <v>220</v>
      </c>
      <c r="D19" s="85">
        <v>0.18</v>
      </c>
      <c r="E19" s="86" t="s">
        <v>119</v>
      </c>
      <c r="F19" s="85">
        <v>0</v>
      </c>
      <c r="G19" s="89">
        <v>0</v>
      </c>
      <c r="H19" s="89">
        <v>0</v>
      </c>
      <c r="I19" s="89">
        <f>100*0/2</f>
        <v>0</v>
      </c>
      <c r="J19" s="133"/>
    </row>
    <row r="20" spans="1:12" s="3" customFormat="1" ht="68.25" customHeight="1">
      <c r="A20" s="85">
        <v>3</v>
      </c>
      <c r="B20" s="86" t="s">
        <v>126</v>
      </c>
      <c r="C20" s="87" t="s">
        <v>170</v>
      </c>
      <c r="D20" s="85">
        <v>0.06</v>
      </c>
      <c r="E20" s="86" t="s">
        <v>119</v>
      </c>
      <c r="F20" s="184">
        <f>(4+0)/(48+72+65)</f>
        <v>2.1621621621621623E-2</v>
      </c>
      <c r="G20" s="184">
        <f>(3+3)/200</f>
        <v>0.03</v>
      </c>
      <c r="H20" s="184">
        <f>(3+3)/200</f>
        <v>0.03</v>
      </c>
      <c r="I20" s="184">
        <f>(2+2)/200</f>
        <v>0.02</v>
      </c>
      <c r="J20" s="136"/>
      <c r="K20" s="128"/>
      <c r="L20" s="79"/>
    </row>
    <row r="21" spans="1:12" s="3" customFormat="1" ht="28.5" customHeight="1">
      <c r="A21" s="85">
        <v>4</v>
      </c>
      <c r="B21" s="86" t="s">
        <v>127</v>
      </c>
      <c r="C21" s="87" t="s">
        <v>124</v>
      </c>
      <c r="D21" s="85">
        <v>0.18</v>
      </c>
      <c r="E21" s="86" t="s">
        <v>119</v>
      </c>
      <c r="F21" s="85" t="s">
        <v>137</v>
      </c>
      <c r="G21" s="85" t="s">
        <v>137</v>
      </c>
      <c r="H21" s="85" t="s">
        <v>137</v>
      </c>
      <c r="I21" s="85" t="s">
        <v>137</v>
      </c>
      <c r="J21" s="134"/>
    </row>
    <row r="22" spans="1:12" s="3" customFormat="1" ht="25.5">
      <c r="A22" s="85">
        <v>5</v>
      </c>
      <c r="B22" s="86" t="s">
        <v>128</v>
      </c>
      <c r="C22" s="87" t="s">
        <v>129</v>
      </c>
      <c r="D22" s="85">
        <v>0.09</v>
      </c>
      <c r="E22" s="86" t="s">
        <v>119</v>
      </c>
      <c r="F22" s="184">
        <f>2.5+2.7+0.9</f>
        <v>6.1000000000000005</v>
      </c>
      <c r="G22" s="85" t="s">
        <v>233</v>
      </c>
      <c r="H22" s="85" t="s">
        <v>234</v>
      </c>
      <c r="I22" s="185">
        <v>7</v>
      </c>
      <c r="J22" s="137"/>
    </row>
    <row r="23" spans="1:12" s="78" customFormat="1" ht="33.75" customHeight="1">
      <c r="A23" s="89">
        <v>7</v>
      </c>
      <c r="B23" s="91" t="s">
        <v>130</v>
      </c>
      <c r="C23" s="92" t="s">
        <v>218</v>
      </c>
      <c r="D23" s="89">
        <v>0.1</v>
      </c>
      <c r="E23" s="91" t="s">
        <v>119</v>
      </c>
      <c r="F23" s="183">
        <f>0*100/5</f>
        <v>0</v>
      </c>
      <c r="G23" s="183">
        <f>3*100/5</f>
        <v>60</v>
      </c>
      <c r="H23" s="183">
        <f>3*100/5</f>
        <v>60</v>
      </c>
      <c r="I23" s="183">
        <f>2*100/5</f>
        <v>40</v>
      </c>
      <c r="J23" s="141">
        <f>21/3</f>
        <v>7</v>
      </c>
      <c r="K23" s="138">
        <f>14/3</f>
        <v>4.666666666666667</v>
      </c>
    </row>
    <row r="24" spans="1:12" s="3" customFormat="1" ht="33.75">
      <c r="A24" s="85">
        <v>8</v>
      </c>
      <c r="B24" s="86" t="s">
        <v>131</v>
      </c>
      <c r="C24" s="87" t="s">
        <v>132</v>
      </c>
      <c r="D24" s="85">
        <v>0.03</v>
      </c>
      <c r="E24" s="86" t="s">
        <v>119</v>
      </c>
      <c r="F24" s="184">
        <v>100</v>
      </c>
      <c r="G24" s="89">
        <v>100</v>
      </c>
      <c r="H24" s="182">
        <v>100</v>
      </c>
      <c r="I24" s="182">
        <v>100</v>
      </c>
      <c r="J24" s="133"/>
      <c r="L24" s="79"/>
    </row>
    <row r="25" spans="1:12" s="3" customFormat="1" ht="38.25">
      <c r="A25" s="85">
        <v>9</v>
      </c>
      <c r="B25" s="86" t="s">
        <v>175</v>
      </c>
      <c r="C25" s="87" t="s">
        <v>133</v>
      </c>
      <c r="D25" s="85">
        <v>0.09</v>
      </c>
      <c r="E25" s="86" t="s">
        <v>119</v>
      </c>
      <c r="F25" s="185">
        <f>0/8*100</f>
        <v>0</v>
      </c>
      <c r="G25" s="85">
        <f>8/8*100</f>
        <v>100</v>
      </c>
      <c r="H25" s="85">
        <f>2/2*100</f>
        <v>100</v>
      </c>
      <c r="I25" s="85">
        <f>2/2*100</f>
        <v>100</v>
      </c>
      <c r="J25" s="134"/>
      <c r="L25" s="79"/>
    </row>
    <row r="26" spans="1:12" s="3" customFormat="1" ht="18" customHeight="1">
      <c r="A26" s="197" t="s">
        <v>121</v>
      </c>
      <c r="B26" s="198"/>
      <c r="C26" s="198"/>
      <c r="D26" s="198"/>
      <c r="E26" s="198"/>
      <c r="F26" s="198"/>
      <c r="G26" s="198"/>
      <c r="H26" s="198"/>
      <c r="I26" s="199"/>
      <c r="J26" s="135"/>
    </row>
    <row r="27" spans="1:12" s="3" customFormat="1" ht="18" customHeight="1">
      <c r="A27" s="197" t="s">
        <v>168</v>
      </c>
      <c r="B27" s="198"/>
      <c r="C27" s="198"/>
      <c r="D27" s="198"/>
      <c r="E27" s="198"/>
      <c r="F27" s="198"/>
      <c r="G27" s="198"/>
      <c r="H27" s="198"/>
      <c r="I27" s="199"/>
      <c r="J27" s="135"/>
    </row>
    <row r="28" spans="1:12" s="77" customFormat="1" ht="39.75" customHeight="1">
      <c r="A28" s="89">
        <v>1</v>
      </c>
      <c r="B28" s="93" t="s">
        <v>167</v>
      </c>
      <c r="C28" s="94" t="s">
        <v>169</v>
      </c>
      <c r="D28" s="89">
        <v>0.08</v>
      </c>
      <c r="E28" s="91" t="s">
        <v>119</v>
      </c>
      <c r="F28" s="89">
        <v>100</v>
      </c>
      <c r="G28" s="89">
        <v>100</v>
      </c>
      <c r="H28" s="89">
        <v>100</v>
      </c>
      <c r="I28" s="89">
        <v>100</v>
      </c>
      <c r="J28" s="133"/>
    </row>
    <row r="29" spans="1:12" s="3" customFormat="1" ht="37.5" customHeight="1">
      <c r="A29" s="85">
        <v>2</v>
      </c>
      <c r="B29" s="80" t="s">
        <v>134</v>
      </c>
      <c r="C29" s="87" t="s">
        <v>135</v>
      </c>
      <c r="D29" s="85">
        <v>0.06</v>
      </c>
      <c r="E29" s="86" t="s">
        <v>119</v>
      </c>
      <c r="F29" s="85">
        <v>100</v>
      </c>
      <c r="G29" s="85">
        <v>100</v>
      </c>
      <c r="H29" s="85">
        <v>100</v>
      </c>
      <c r="I29" s="85">
        <v>100</v>
      </c>
      <c r="J29" s="137"/>
    </row>
    <row r="30" spans="1:12" s="3" customFormat="1" ht="68.25" customHeight="1">
      <c r="A30" s="85">
        <v>3</v>
      </c>
      <c r="B30" s="86" t="s">
        <v>172</v>
      </c>
      <c r="C30" s="95" t="s">
        <v>171</v>
      </c>
      <c r="D30" s="85">
        <v>0.08</v>
      </c>
      <c r="E30" s="86" t="s">
        <v>119</v>
      </c>
      <c r="F30" s="184">
        <v>1020</v>
      </c>
      <c r="G30" s="85">
        <v>1250</v>
      </c>
      <c r="H30" s="85">
        <v>1300</v>
      </c>
      <c r="I30" s="85">
        <v>1450</v>
      </c>
      <c r="J30" s="134"/>
    </row>
    <row r="31" spans="1:12" s="110" customFormat="1" ht="49.5" customHeight="1">
      <c r="A31" s="195" t="s">
        <v>222</v>
      </c>
      <c r="B31" s="195"/>
      <c r="C31" s="195"/>
      <c r="D31" s="195"/>
      <c r="E31" s="195"/>
      <c r="F31" s="196"/>
      <c r="G31" s="196"/>
      <c r="H31" s="196"/>
      <c r="I31" s="196"/>
      <c r="J31" s="126"/>
    </row>
    <row r="32" spans="1:12" s="110" customFormat="1" ht="5.25" customHeight="1">
      <c r="A32" s="180"/>
      <c r="B32" s="180"/>
      <c r="C32" s="180"/>
      <c r="D32" s="180"/>
      <c r="E32" s="180"/>
      <c r="F32" s="181"/>
      <c r="G32" s="181"/>
      <c r="H32" s="181"/>
      <c r="I32" s="181"/>
      <c r="J32" s="181"/>
    </row>
    <row r="33" spans="1:10" s="110" customFormat="1" ht="13.5" customHeight="1">
      <c r="A33" s="186"/>
      <c r="B33" s="186"/>
      <c r="C33" s="186"/>
      <c r="D33" s="186"/>
      <c r="E33" s="186"/>
      <c r="F33" s="186"/>
      <c r="G33" s="186"/>
      <c r="H33" s="186"/>
      <c r="I33" s="186"/>
      <c r="J33" s="140"/>
    </row>
    <row r="34" spans="1:10" s="3" customFormat="1" ht="48.75" customHeight="1">
      <c r="A34" s="60"/>
      <c r="B34" s="61"/>
      <c r="C34" s="62"/>
      <c r="D34" s="76">
        <f>D18+D19+D20+D21+D22+D23+D24+D25+D28+D29+D30</f>
        <v>0.99999999999999989</v>
      </c>
      <c r="E34" s="63"/>
      <c r="F34" s="64"/>
      <c r="G34" s="64"/>
      <c r="H34" s="64"/>
      <c r="I34" s="65"/>
      <c r="J34" s="65"/>
    </row>
    <row r="35" spans="1:10" ht="15.75">
      <c r="A35" s="4"/>
    </row>
    <row r="36" spans="1:10" ht="15.75">
      <c r="A36" s="4"/>
    </row>
    <row r="37" spans="1:10" ht="15.75">
      <c r="A37" s="4"/>
    </row>
  </sheetData>
  <mergeCells count="21">
    <mergeCell ref="A1:I1"/>
    <mergeCell ref="A2:I2"/>
    <mergeCell ref="A3:I3"/>
    <mergeCell ref="A4:I4"/>
    <mergeCell ref="A5:I5"/>
    <mergeCell ref="A33:I33"/>
    <mergeCell ref="F8:I8"/>
    <mergeCell ref="A6:I6"/>
    <mergeCell ref="A8:A9"/>
    <mergeCell ref="B8:B9"/>
    <mergeCell ref="C8:C9"/>
    <mergeCell ref="D8:D9"/>
    <mergeCell ref="E8:E9"/>
    <mergeCell ref="A12:I12"/>
    <mergeCell ref="A11:I11"/>
    <mergeCell ref="A31:E31"/>
    <mergeCell ref="F31:I31"/>
    <mergeCell ref="A17:I17"/>
    <mergeCell ref="A26:I26"/>
    <mergeCell ref="A27:I27"/>
    <mergeCell ref="A16:I16"/>
  </mergeCells>
  <pageMargins left="0.70866141732283472" right="0" top="0.74803149606299213" bottom="0.74803149606299213" header="0" footer="0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"/>
  <sheetViews>
    <sheetView view="pageBreakPreview" zoomScale="110" zoomScaleSheetLayoutView="110" workbookViewId="0">
      <selection activeCell="F14" sqref="F14"/>
    </sheetView>
  </sheetViews>
  <sheetFormatPr defaultRowHeight="15"/>
  <cols>
    <col min="1" max="1" width="4.140625" customWidth="1"/>
    <col min="2" max="2" width="28" customWidth="1"/>
    <col min="3" max="3" width="14.140625" customWidth="1"/>
    <col min="4" max="4" width="9.85546875" customWidth="1"/>
    <col min="5" max="5" width="11.85546875" customWidth="1"/>
    <col min="6" max="6" width="29.42578125" customWidth="1"/>
    <col min="7" max="7" width="22.5703125" customWidth="1"/>
    <col min="8" max="8" width="23.85546875" customWidth="1"/>
  </cols>
  <sheetData>
    <row r="1" spans="1:8" s="3" customFormat="1" ht="15.75">
      <c r="A1" s="200" t="s">
        <v>15</v>
      </c>
      <c r="B1" s="200"/>
      <c r="C1" s="200"/>
      <c r="D1" s="200"/>
      <c r="E1" s="200"/>
      <c r="F1" s="200"/>
      <c r="G1" s="200"/>
      <c r="H1" s="200"/>
    </row>
    <row r="2" spans="1:8" s="3" customFormat="1" ht="15.75">
      <c r="A2" s="200" t="s">
        <v>83</v>
      </c>
      <c r="B2" s="200"/>
      <c r="C2" s="200"/>
      <c r="D2" s="200"/>
      <c r="E2" s="200"/>
      <c r="F2" s="200"/>
      <c r="G2" s="200"/>
      <c r="H2" s="200"/>
    </row>
    <row r="3" spans="1:8" s="3" customFormat="1" ht="15.75">
      <c r="A3" s="200" t="s">
        <v>110</v>
      </c>
      <c r="B3" s="200"/>
      <c r="C3" s="200"/>
      <c r="D3" s="200"/>
      <c r="E3" s="200"/>
      <c r="F3" s="200"/>
      <c r="G3" s="200"/>
      <c r="H3" s="200"/>
    </row>
    <row r="4" spans="1:8" s="3" customFormat="1" ht="15.75">
      <c r="A4" s="1"/>
    </row>
    <row r="5" spans="1:8" s="3" customFormat="1" ht="15.75">
      <c r="A5" s="189" t="s">
        <v>16</v>
      </c>
      <c r="B5" s="189"/>
      <c r="C5" s="189"/>
      <c r="D5" s="189"/>
      <c r="E5" s="189"/>
      <c r="F5" s="189"/>
      <c r="G5" s="189"/>
      <c r="H5" s="189"/>
    </row>
    <row r="6" spans="1:8" s="3" customFormat="1" ht="15.75">
      <c r="A6" s="189" t="s">
        <v>17</v>
      </c>
      <c r="B6" s="189"/>
      <c r="C6" s="189"/>
      <c r="D6" s="189"/>
      <c r="E6" s="189"/>
      <c r="F6" s="189"/>
      <c r="G6" s="189"/>
      <c r="H6" s="189"/>
    </row>
    <row r="7" spans="1:8" s="3" customFormat="1" ht="15.75">
      <c r="A7" s="2"/>
    </row>
    <row r="8" spans="1:8" s="3" customFormat="1" ht="13.5" customHeight="1">
      <c r="A8" s="190" t="s">
        <v>28</v>
      </c>
      <c r="B8" s="190" t="s">
        <v>18</v>
      </c>
      <c r="C8" s="190" t="s">
        <v>19</v>
      </c>
      <c r="D8" s="190" t="s">
        <v>20</v>
      </c>
      <c r="E8" s="190"/>
      <c r="F8" s="190" t="s">
        <v>21</v>
      </c>
      <c r="G8" s="190" t="s">
        <v>22</v>
      </c>
      <c r="H8" s="190" t="s">
        <v>23</v>
      </c>
    </row>
    <row r="9" spans="1:8" s="3" customFormat="1" ht="27.75" customHeight="1">
      <c r="A9" s="190"/>
      <c r="B9" s="190"/>
      <c r="C9" s="190"/>
      <c r="D9" s="82" t="s">
        <v>24</v>
      </c>
      <c r="E9" s="82" t="s">
        <v>25</v>
      </c>
      <c r="F9" s="190"/>
      <c r="G9" s="190"/>
      <c r="H9" s="190"/>
    </row>
    <row r="10" spans="1:8" s="3" customFormat="1" ht="15.75">
      <c r="A10" s="84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</row>
    <row r="11" spans="1:8" s="3" customFormat="1" ht="15.75">
      <c r="A11" s="111">
        <v>1</v>
      </c>
      <c r="B11" s="205" t="s">
        <v>111</v>
      </c>
      <c r="C11" s="205"/>
      <c r="D11" s="205"/>
      <c r="E11" s="205"/>
      <c r="F11" s="205"/>
      <c r="G11" s="205"/>
      <c r="H11" s="205"/>
    </row>
    <row r="12" spans="1:8" s="3" customFormat="1" ht="117" customHeight="1">
      <c r="A12" s="108" t="s">
        <v>178</v>
      </c>
      <c r="B12" s="107" t="s">
        <v>200</v>
      </c>
      <c r="C12" s="56" t="s">
        <v>78</v>
      </c>
      <c r="D12" s="112" t="s">
        <v>235</v>
      </c>
      <c r="E12" s="112" t="s">
        <v>236</v>
      </c>
      <c r="F12" s="57" t="s">
        <v>149</v>
      </c>
      <c r="G12" s="57" t="s">
        <v>150</v>
      </c>
      <c r="H12" s="109" t="s">
        <v>224</v>
      </c>
    </row>
    <row r="13" spans="1:8" s="3" customFormat="1" ht="83.25" customHeight="1">
      <c r="A13" s="108" t="s">
        <v>179</v>
      </c>
      <c r="B13" s="107" t="s">
        <v>201</v>
      </c>
      <c r="C13" s="56" t="s">
        <v>77</v>
      </c>
      <c r="D13" s="112" t="s">
        <v>235</v>
      </c>
      <c r="E13" s="112" t="s">
        <v>236</v>
      </c>
      <c r="F13" s="57" t="s">
        <v>147</v>
      </c>
      <c r="G13" s="57" t="s">
        <v>148</v>
      </c>
      <c r="H13" s="109" t="s">
        <v>225</v>
      </c>
    </row>
    <row r="14" spans="1:8" s="3" customFormat="1" ht="116.25" customHeight="1">
      <c r="A14" s="108" t="s">
        <v>198</v>
      </c>
      <c r="B14" s="107" t="s">
        <v>202</v>
      </c>
      <c r="C14" s="56" t="s">
        <v>77</v>
      </c>
      <c r="D14" s="112" t="s">
        <v>235</v>
      </c>
      <c r="E14" s="112" t="s">
        <v>236</v>
      </c>
      <c r="F14" s="55" t="s">
        <v>267</v>
      </c>
      <c r="G14" s="57" t="s">
        <v>144</v>
      </c>
      <c r="H14" s="109" t="s">
        <v>173</v>
      </c>
    </row>
    <row r="15" spans="1:8" s="3" customFormat="1" ht="176.25" customHeight="1">
      <c r="A15" s="108" t="s">
        <v>199</v>
      </c>
      <c r="B15" s="107" t="s">
        <v>93</v>
      </c>
      <c r="C15" s="56" t="s">
        <v>77</v>
      </c>
      <c r="D15" s="112" t="s">
        <v>235</v>
      </c>
      <c r="E15" s="112" t="s">
        <v>236</v>
      </c>
      <c r="F15" s="57" t="s">
        <v>152</v>
      </c>
      <c r="G15" s="57" t="s">
        <v>151</v>
      </c>
      <c r="H15" s="57" t="s">
        <v>207</v>
      </c>
    </row>
    <row r="16" spans="1:8" s="3" customFormat="1" ht="15.75">
      <c r="A16" s="108">
        <v>2</v>
      </c>
      <c r="B16" s="201" t="s">
        <v>112</v>
      </c>
      <c r="C16" s="202"/>
      <c r="D16" s="202"/>
      <c r="E16" s="202"/>
      <c r="F16" s="202"/>
      <c r="G16" s="202"/>
      <c r="H16" s="203"/>
    </row>
    <row r="17" spans="1:8" s="3" customFormat="1" ht="104.25" customHeight="1">
      <c r="A17" s="108" t="s">
        <v>181</v>
      </c>
      <c r="B17" s="35" t="s">
        <v>89</v>
      </c>
      <c r="C17" s="56" t="s">
        <v>78</v>
      </c>
      <c r="D17" s="112" t="s">
        <v>237</v>
      </c>
      <c r="E17" s="112" t="s">
        <v>238</v>
      </c>
      <c r="F17" s="55" t="s">
        <v>114</v>
      </c>
      <c r="G17" s="57" t="s">
        <v>146</v>
      </c>
      <c r="H17" s="57" t="s">
        <v>157</v>
      </c>
    </row>
    <row r="18" spans="1:8" s="3" customFormat="1" ht="77.25" customHeight="1">
      <c r="A18" s="108" t="s">
        <v>203</v>
      </c>
      <c r="B18" s="35" t="s">
        <v>206</v>
      </c>
      <c r="C18" s="56" t="s">
        <v>77</v>
      </c>
      <c r="D18" s="112" t="s">
        <v>235</v>
      </c>
      <c r="E18" s="112" t="s">
        <v>236</v>
      </c>
      <c r="F18" s="57" t="s">
        <v>208</v>
      </c>
      <c r="G18" s="55" t="s">
        <v>155</v>
      </c>
      <c r="H18" s="57" t="s">
        <v>223</v>
      </c>
    </row>
    <row r="19" spans="1:8" s="3" customFormat="1" ht="116.25" customHeight="1">
      <c r="A19" s="108" t="s">
        <v>204</v>
      </c>
      <c r="B19" s="29" t="s">
        <v>88</v>
      </c>
      <c r="C19" s="56" t="s">
        <v>77</v>
      </c>
      <c r="D19" s="57" t="s">
        <v>239</v>
      </c>
      <c r="E19" s="57" t="s">
        <v>240</v>
      </c>
      <c r="F19" s="59" t="s">
        <v>116</v>
      </c>
      <c r="G19" s="57" t="s">
        <v>156</v>
      </c>
      <c r="H19" s="57" t="s">
        <v>226</v>
      </c>
    </row>
    <row r="20" spans="1:8" s="3" customFormat="1" ht="81.75" customHeight="1">
      <c r="A20" s="108" t="s">
        <v>205</v>
      </c>
      <c r="B20" s="35" t="s">
        <v>94</v>
      </c>
      <c r="C20" s="83" t="s">
        <v>77</v>
      </c>
      <c r="D20" s="112" t="s">
        <v>235</v>
      </c>
      <c r="E20" s="112" t="s">
        <v>236</v>
      </c>
      <c r="F20" s="57" t="s">
        <v>115</v>
      </c>
      <c r="G20" s="57" t="s">
        <v>145</v>
      </c>
      <c r="H20" s="57" t="s">
        <v>174</v>
      </c>
    </row>
    <row r="21" spans="1:8" s="110" customFormat="1" ht="55.5" customHeight="1">
      <c r="A21" s="204" t="s">
        <v>215</v>
      </c>
      <c r="B21" s="204"/>
      <c r="C21" s="204"/>
      <c r="D21" s="204"/>
      <c r="E21" s="204"/>
      <c r="F21" s="204"/>
      <c r="G21" s="204"/>
      <c r="H21" s="204"/>
    </row>
    <row r="22" spans="1:8" ht="15.75">
      <c r="A22" s="6"/>
    </row>
  </sheetData>
  <mergeCells count="15">
    <mergeCell ref="A1:H1"/>
    <mergeCell ref="A2:H2"/>
    <mergeCell ref="A3:H3"/>
    <mergeCell ref="A8:A9"/>
    <mergeCell ref="B8:B9"/>
    <mergeCell ref="C8:C9"/>
    <mergeCell ref="D8:E8"/>
    <mergeCell ref="F8:F9"/>
    <mergeCell ref="G8:G9"/>
    <mergeCell ref="H8:H9"/>
    <mergeCell ref="B16:H16"/>
    <mergeCell ref="A21:H21"/>
    <mergeCell ref="A5:H5"/>
    <mergeCell ref="A6:H6"/>
    <mergeCell ref="B11:H11"/>
  </mergeCells>
  <pageMargins left="0.19685039370078741" right="0.19685039370078741" top="0.59055118110236227" bottom="0.39370078740157483" header="0" footer="0"/>
  <pageSetup paperSize="9" orientation="landscape" r:id="rId1"/>
  <rowBreaks count="1" manualBreakCount="1">
    <brk id="1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view="pageBreakPreview" topLeftCell="A7" zoomScale="110" zoomScaleSheetLayoutView="110" workbookViewId="0">
      <selection activeCell="C19" sqref="C19"/>
    </sheetView>
  </sheetViews>
  <sheetFormatPr defaultRowHeight="15"/>
  <cols>
    <col min="1" max="1" width="5.140625" customWidth="1"/>
    <col min="2" max="2" width="45.28515625" customWidth="1"/>
    <col min="3" max="3" width="37.85546875" customWidth="1"/>
    <col min="4" max="4" width="22.5703125" customWidth="1"/>
    <col min="5" max="5" width="17.7109375" customWidth="1"/>
  </cols>
  <sheetData>
    <row r="1" spans="1:5" ht="15.75">
      <c r="A1" s="200" t="s">
        <v>29</v>
      </c>
      <c r="B1" s="200"/>
      <c r="C1" s="200"/>
      <c r="D1" s="200"/>
      <c r="E1" s="200"/>
    </row>
    <row r="2" spans="1:5" ht="15.75">
      <c r="A2" s="200" t="s">
        <v>83</v>
      </c>
      <c r="B2" s="200"/>
      <c r="C2" s="200"/>
      <c r="D2" s="200"/>
      <c r="E2" s="200"/>
    </row>
    <row r="3" spans="1:5" ht="15.75">
      <c r="A3" s="200" t="s">
        <v>110</v>
      </c>
      <c r="B3" s="200"/>
      <c r="C3" s="200"/>
      <c r="D3" s="200"/>
      <c r="E3" s="200"/>
    </row>
    <row r="4" spans="1:5" ht="15.75">
      <c r="A4" s="1"/>
      <c r="B4" s="3"/>
      <c r="C4" s="3"/>
      <c r="D4" s="3"/>
      <c r="E4" s="3"/>
    </row>
    <row r="5" spans="1:5" ht="15.75">
      <c r="A5" s="10"/>
      <c r="B5" s="3"/>
      <c r="C5" s="3"/>
      <c r="D5" s="3"/>
      <c r="E5" s="3"/>
    </row>
    <row r="6" spans="1:5" ht="15.75">
      <c r="A6" s="189" t="s">
        <v>16</v>
      </c>
      <c r="B6" s="189"/>
      <c r="C6" s="189"/>
      <c r="D6" s="189"/>
      <c r="E6" s="189"/>
    </row>
    <row r="7" spans="1:5" ht="15.75">
      <c r="A7" s="189" t="s">
        <v>30</v>
      </c>
      <c r="B7" s="189"/>
      <c r="C7" s="189"/>
      <c r="D7" s="189"/>
      <c r="E7" s="189"/>
    </row>
    <row r="8" spans="1:5" ht="15.75">
      <c r="A8" s="189" t="s">
        <v>31</v>
      </c>
      <c r="B8" s="189"/>
      <c r="C8" s="189"/>
      <c r="D8" s="189"/>
      <c r="E8" s="189"/>
    </row>
    <row r="9" spans="1:5" ht="15.75">
      <c r="A9" s="11"/>
      <c r="B9" s="3"/>
      <c r="C9" s="3"/>
      <c r="D9" s="3"/>
      <c r="E9" s="3"/>
    </row>
    <row r="10" spans="1:5" ht="40.5" customHeight="1">
      <c r="A10" s="53" t="s">
        <v>36</v>
      </c>
      <c r="B10" s="53" t="s">
        <v>33</v>
      </c>
      <c r="C10" s="53" t="s">
        <v>34</v>
      </c>
      <c r="D10" s="53" t="s">
        <v>32</v>
      </c>
      <c r="E10" s="53" t="s">
        <v>35</v>
      </c>
    </row>
    <row r="11" spans="1:5" ht="15.75">
      <c r="A11" s="9">
        <v>1</v>
      </c>
      <c r="B11" s="9">
        <v>2</v>
      </c>
      <c r="C11" s="9">
        <v>3</v>
      </c>
      <c r="D11" s="9">
        <v>4</v>
      </c>
      <c r="E11" s="9">
        <v>5</v>
      </c>
    </row>
    <row r="12" spans="1:5" ht="90.75" customHeight="1">
      <c r="A12" s="58">
        <v>1</v>
      </c>
      <c r="B12" s="35" t="s">
        <v>241</v>
      </c>
      <c r="C12" s="54" t="s">
        <v>107</v>
      </c>
      <c r="D12" s="80" t="s">
        <v>176</v>
      </c>
      <c r="E12" s="147" t="s">
        <v>242</v>
      </c>
    </row>
    <row r="13" spans="1:5" ht="92.25" customHeight="1">
      <c r="A13" s="58">
        <v>2</v>
      </c>
      <c r="B13" s="35" t="s">
        <v>153</v>
      </c>
      <c r="C13" s="52" t="s">
        <v>108</v>
      </c>
      <c r="D13" s="80" t="s">
        <v>176</v>
      </c>
      <c r="E13" s="147" t="s">
        <v>242</v>
      </c>
    </row>
    <row r="14" spans="1:5" ht="66" customHeight="1">
      <c r="A14" s="58">
        <v>3</v>
      </c>
      <c r="B14" s="35" t="s">
        <v>243</v>
      </c>
      <c r="C14" s="54" t="s">
        <v>154</v>
      </c>
      <c r="D14" s="80" t="s">
        <v>176</v>
      </c>
      <c r="E14" s="147" t="s">
        <v>242</v>
      </c>
    </row>
    <row r="15" spans="1:5" ht="108.75" customHeight="1">
      <c r="A15" s="58">
        <v>4</v>
      </c>
      <c r="B15" s="35" t="s">
        <v>106</v>
      </c>
      <c r="C15" s="54" t="s">
        <v>109</v>
      </c>
      <c r="D15" s="80" t="s">
        <v>176</v>
      </c>
      <c r="E15" s="147" t="s">
        <v>244</v>
      </c>
    </row>
    <row r="16" spans="1:5" ht="81.75" customHeight="1">
      <c r="A16" s="58">
        <v>5</v>
      </c>
      <c r="B16" s="35" t="s">
        <v>245</v>
      </c>
      <c r="C16" s="54" t="s">
        <v>268</v>
      </c>
      <c r="D16" s="80" t="s">
        <v>176</v>
      </c>
      <c r="E16" s="147" t="s">
        <v>246</v>
      </c>
    </row>
    <row r="17" spans="1:5" ht="92.25" customHeight="1">
      <c r="A17" s="58">
        <v>6</v>
      </c>
      <c r="B17" s="35" t="s">
        <v>105</v>
      </c>
      <c r="C17" s="54" t="s">
        <v>213</v>
      </c>
      <c r="D17" s="80" t="s">
        <v>176</v>
      </c>
      <c r="E17" s="147" t="s">
        <v>247</v>
      </c>
    </row>
    <row r="18" spans="1:5" ht="37.5" customHeight="1">
      <c r="A18" s="206" t="s">
        <v>158</v>
      </c>
      <c r="B18" s="206"/>
      <c r="C18" s="206"/>
      <c r="D18" s="207" t="s">
        <v>159</v>
      </c>
      <c r="E18" s="207"/>
    </row>
  </sheetData>
  <mergeCells count="8">
    <mergeCell ref="A1:E1"/>
    <mergeCell ref="A2:E2"/>
    <mergeCell ref="A3:E3"/>
    <mergeCell ref="A18:C18"/>
    <mergeCell ref="D18:E18"/>
    <mergeCell ref="A6:E6"/>
    <mergeCell ref="A7:E7"/>
    <mergeCell ref="A8:E8"/>
  </mergeCells>
  <pageMargins left="0.70866141732283472" right="0" top="0.74803149606299213" bottom="0.7480314960629921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7"/>
  <sheetViews>
    <sheetView view="pageBreakPreview" topLeftCell="A7" zoomScale="120" zoomScaleSheetLayoutView="120" workbookViewId="0">
      <selection activeCell="A22" sqref="A22:H22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16384" width="13.85546875" style="3"/>
  </cols>
  <sheetData>
    <row r="1" spans="1:8">
      <c r="A1" s="200" t="s">
        <v>37</v>
      </c>
      <c r="B1" s="200"/>
      <c r="C1" s="200"/>
      <c r="D1" s="200"/>
      <c r="E1" s="200"/>
      <c r="F1" s="200"/>
      <c r="G1" s="200"/>
      <c r="H1" s="200"/>
    </row>
    <row r="2" spans="1:8">
      <c r="A2" s="200" t="s">
        <v>136</v>
      </c>
      <c r="B2" s="200"/>
      <c r="C2" s="200"/>
      <c r="D2" s="200"/>
      <c r="E2" s="200"/>
      <c r="F2" s="200"/>
      <c r="G2" s="200"/>
      <c r="H2" s="200"/>
    </row>
    <row r="3" spans="1:8">
      <c r="A3" s="200" t="s">
        <v>110</v>
      </c>
      <c r="B3" s="200"/>
      <c r="C3" s="200"/>
      <c r="D3" s="200"/>
      <c r="E3" s="200"/>
      <c r="F3" s="200"/>
      <c r="G3" s="200"/>
      <c r="H3" s="200"/>
    </row>
    <row r="4" spans="1:8">
      <c r="A4" s="1"/>
    </row>
    <row r="5" spans="1:8">
      <c r="A5" s="1"/>
    </row>
    <row r="6" spans="1:8">
      <c r="A6" s="189" t="s">
        <v>140</v>
      </c>
      <c r="B6" s="189"/>
      <c r="C6" s="189"/>
      <c r="D6" s="189"/>
      <c r="E6" s="189"/>
      <c r="F6" s="189"/>
      <c r="G6" s="189"/>
      <c r="H6" s="189"/>
    </row>
    <row r="7" spans="1:8">
      <c r="A7" s="189" t="s">
        <v>141</v>
      </c>
      <c r="B7" s="189"/>
      <c r="C7" s="189"/>
      <c r="D7" s="189"/>
      <c r="E7" s="189"/>
      <c r="F7" s="189"/>
      <c r="G7" s="189"/>
      <c r="H7" s="189"/>
    </row>
    <row r="8" spans="1:8">
      <c r="A8" s="189" t="s">
        <v>38</v>
      </c>
      <c r="B8" s="189"/>
      <c r="C8" s="189"/>
      <c r="D8" s="189"/>
      <c r="E8" s="189"/>
      <c r="F8" s="189"/>
      <c r="G8" s="189"/>
      <c r="H8" s="189"/>
    </row>
    <row r="9" spans="1:8" ht="6.75" customHeight="1">
      <c r="A9" s="5"/>
    </row>
    <row r="10" spans="1:8">
      <c r="A10" s="14" t="s">
        <v>39</v>
      </c>
    </row>
    <row r="11" spans="1:8" ht="35.25" customHeight="1">
      <c r="A11" s="190" t="s">
        <v>45</v>
      </c>
      <c r="B11" s="190" t="s">
        <v>40</v>
      </c>
      <c r="C11" s="190" t="s">
        <v>41</v>
      </c>
      <c r="D11" s="190"/>
      <c r="E11" s="190"/>
      <c r="F11" s="190" t="s">
        <v>42</v>
      </c>
      <c r="G11" s="190"/>
      <c r="H11" s="190"/>
    </row>
    <row r="12" spans="1:8" ht="37.5" customHeight="1">
      <c r="A12" s="190"/>
      <c r="B12" s="190"/>
      <c r="C12" s="53" t="s">
        <v>8</v>
      </c>
      <c r="D12" s="53" t="s">
        <v>9</v>
      </c>
      <c r="E12" s="53" t="s">
        <v>10</v>
      </c>
      <c r="F12" s="53" t="s">
        <v>8</v>
      </c>
      <c r="G12" s="53" t="s">
        <v>9</v>
      </c>
      <c r="H12" s="53" t="s">
        <v>10</v>
      </c>
    </row>
    <row r="13" spans="1:8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</row>
    <row r="14" spans="1:8" ht="24" customHeight="1">
      <c r="A14" s="7">
        <v>1</v>
      </c>
      <c r="B14" s="68" t="s">
        <v>43</v>
      </c>
      <c r="C14" s="213"/>
      <c r="D14" s="213"/>
      <c r="E14" s="213"/>
      <c r="F14" s="213"/>
      <c r="G14" s="213"/>
      <c r="H14" s="213"/>
    </row>
    <row r="15" spans="1:8">
      <c r="A15" s="7">
        <v>2</v>
      </c>
      <c r="B15" s="68" t="s">
        <v>44</v>
      </c>
      <c r="C15" s="213"/>
      <c r="D15" s="213"/>
      <c r="E15" s="213"/>
      <c r="F15" s="213"/>
      <c r="G15" s="213"/>
      <c r="H15" s="213"/>
    </row>
    <row r="16" spans="1:8">
      <c r="A16" s="7">
        <v>3</v>
      </c>
      <c r="B16" s="68" t="s">
        <v>13</v>
      </c>
      <c r="C16" s="12"/>
      <c r="D16" s="12"/>
      <c r="E16" s="12"/>
      <c r="F16" s="12"/>
      <c r="G16" s="12"/>
      <c r="H16" s="12"/>
    </row>
    <row r="17" spans="1:8">
      <c r="A17" s="7">
        <v>4</v>
      </c>
      <c r="B17" s="68" t="s">
        <v>26</v>
      </c>
      <c r="C17" s="12"/>
      <c r="D17" s="12"/>
      <c r="E17" s="12"/>
      <c r="F17" s="12"/>
      <c r="G17" s="12"/>
      <c r="H17" s="12"/>
    </row>
    <row r="18" spans="1:8">
      <c r="A18" s="7">
        <v>5</v>
      </c>
      <c r="B18" s="68" t="s">
        <v>27</v>
      </c>
      <c r="C18" s="12"/>
      <c r="D18" s="12"/>
      <c r="E18" s="12"/>
      <c r="F18" s="12"/>
      <c r="G18" s="12"/>
      <c r="H18" s="12"/>
    </row>
    <row r="19" spans="1:8">
      <c r="A19" s="7">
        <v>6</v>
      </c>
      <c r="B19" s="69" t="s">
        <v>12</v>
      </c>
      <c r="C19" s="12"/>
      <c r="D19" s="12"/>
      <c r="E19" s="12"/>
      <c r="F19" s="12"/>
      <c r="G19" s="12"/>
      <c r="H19" s="12"/>
    </row>
    <row r="20" spans="1:8" ht="26.25" customHeight="1">
      <c r="A20" s="7">
        <v>7</v>
      </c>
      <c r="B20" s="69" t="s">
        <v>14</v>
      </c>
      <c r="C20" s="12"/>
      <c r="D20" s="12"/>
      <c r="E20" s="12"/>
      <c r="F20" s="12"/>
      <c r="G20" s="12"/>
      <c r="H20" s="12"/>
    </row>
    <row r="21" spans="1:8" ht="21.75" customHeight="1">
      <c r="A21" s="70" t="s">
        <v>46</v>
      </c>
      <c r="B21" s="69"/>
      <c r="C21" s="71"/>
      <c r="D21" s="71"/>
      <c r="E21" s="71"/>
      <c r="F21" s="71"/>
      <c r="G21" s="71"/>
      <c r="H21" s="71"/>
    </row>
    <row r="22" spans="1:8" s="66" customFormat="1" ht="57" customHeight="1">
      <c r="A22" s="208" t="s">
        <v>269</v>
      </c>
      <c r="B22" s="209"/>
      <c r="C22" s="209"/>
      <c r="D22" s="209"/>
      <c r="E22" s="209"/>
      <c r="F22" s="209"/>
      <c r="G22" s="209"/>
      <c r="H22" s="210"/>
    </row>
    <row r="23" spans="1:8" ht="26.25" customHeight="1">
      <c r="A23" s="211" t="s">
        <v>160</v>
      </c>
      <c r="B23" s="211"/>
      <c r="C23" s="211"/>
      <c r="D23" s="211"/>
      <c r="E23" s="211"/>
      <c r="F23" s="212" t="s">
        <v>161</v>
      </c>
      <c r="G23" s="212"/>
      <c r="H23" s="212"/>
    </row>
    <row r="24" spans="1:8" ht="23.25" hidden="1" customHeight="1">
      <c r="A24" s="74"/>
      <c r="B24" s="74"/>
      <c r="C24" s="74"/>
      <c r="D24" s="74"/>
      <c r="E24" s="74"/>
      <c r="F24" s="74"/>
      <c r="G24" s="74"/>
      <c r="H24" s="74"/>
    </row>
    <row r="25" spans="1:8" ht="15.75" hidden="1" customHeight="1">
      <c r="A25" s="74"/>
      <c r="B25" s="74"/>
      <c r="C25" s="74"/>
      <c r="D25" s="74"/>
      <c r="E25" s="74"/>
      <c r="F25" s="74"/>
      <c r="G25" s="74"/>
      <c r="H25" s="74"/>
    </row>
    <row r="26" spans="1:8" ht="15.75" hidden="1" customHeight="1">
      <c r="A26" s="74"/>
      <c r="B26" s="74"/>
      <c r="C26" s="74"/>
      <c r="D26" s="74"/>
      <c r="E26" s="74"/>
      <c r="F26" s="74"/>
      <c r="G26" s="74"/>
      <c r="H26" s="74"/>
    </row>
    <row r="27" spans="1:8" ht="16.5" customHeight="1"/>
  </sheetData>
  <mergeCells count="15">
    <mergeCell ref="A1:H1"/>
    <mergeCell ref="A2:H2"/>
    <mergeCell ref="A3:H3"/>
    <mergeCell ref="A11:A12"/>
    <mergeCell ref="B11:B12"/>
    <mergeCell ref="C11:E11"/>
    <mergeCell ref="F11:H11"/>
    <mergeCell ref="A22:H22"/>
    <mergeCell ref="A23:E23"/>
    <mergeCell ref="F23:H23"/>
    <mergeCell ref="C15:H15"/>
    <mergeCell ref="A6:H6"/>
    <mergeCell ref="A7:H7"/>
    <mergeCell ref="A8:H8"/>
    <mergeCell ref="C14:H14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L41"/>
  <sheetViews>
    <sheetView view="pageBreakPreview" topLeftCell="C1" zoomScaleSheetLayoutView="100" workbookViewId="0">
      <selection activeCell="K22" sqref="K22"/>
    </sheetView>
  </sheetViews>
  <sheetFormatPr defaultRowHeight="15.75"/>
  <cols>
    <col min="1" max="1" width="5.28515625" style="3" customWidth="1"/>
    <col min="2" max="2" width="18.7109375" style="3" customWidth="1"/>
    <col min="3" max="3" width="45.140625" style="3" customWidth="1"/>
    <col min="4" max="4" width="25.42578125" style="3" customWidth="1"/>
    <col min="5" max="5" width="9.140625" style="3" customWidth="1"/>
    <col min="6" max="6" width="7.85546875" style="113" customWidth="1"/>
    <col min="7" max="7" width="12.28515625" style="3" customWidth="1"/>
    <col min="8" max="8" width="8" style="3" customWidth="1"/>
    <col min="9" max="9" width="15.85546875" style="113" customWidth="1"/>
    <col min="10" max="10" width="17.42578125" style="3" customWidth="1"/>
    <col min="11" max="11" width="17.7109375" style="3" customWidth="1"/>
    <col min="12" max="16384" width="9.140625" style="3"/>
  </cols>
  <sheetData>
    <row r="1" spans="1:11" s="49" customFormat="1" ht="16.5" customHeight="1">
      <c r="A1" s="150"/>
      <c r="B1" s="150"/>
      <c r="C1" s="150"/>
      <c r="D1" s="150"/>
      <c r="E1" s="150"/>
      <c r="F1" s="150"/>
      <c r="G1" s="150"/>
      <c r="H1" s="150"/>
    </row>
    <row r="2" spans="1:11" s="49" customFormat="1" ht="19.5" customHeight="1">
      <c r="A2" s="150"/>
      <c r="B2" s="150"/>
      <c r="C2" s="150"/>
      <c r="D2" s="150"/>
      <c r="E2" s="150"/>
      <c r="F2" s="150"/>
      <c r="G2" s="150"/>
      <c r="H2" s="150"/>
      <c r="I2" s="214" t="s">
        <v>250</v>
      </c>
      <c r="J2" s="214"/>
      <c r="K2" s="214"/>
    </row>
    <row r="3" spans="1:11" s="49" customFormat="1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</row>
    <row r="4" spans="1:11">
      <c r="A4" s="189" t="s">
        <v>47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</row>
    <row r="5" spans="1:11">
      <c r="A5" s="189" t="s">
        <v>48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</row>
    <row r="6" spans="1:11" ht="0.75" customHeight="1">
      <c r="A6" s="216"/>
      <c r="B6" s="216"/>
      <c r="C6" s="216"/>
      <c r="D6" s="216"/>
      <c r="E6" s="216"/>
      <c r="F6" s="216"/>
      <c r="G6" s="216"/>
      <c r="H6" s="216"/>
      <c r="I6" s="120"/>
      <c r="J6"/>
      <c r="K6"/>
    </row>
    <row r="7" spans="1:11" ht="15.75" hidden="1" customHeight="1">
      <c r="A7" s="217" t="s">
        <v>39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</row>
    <row r="8" spans="1:11" ht="19.5" customHeight="1">
      <c r="A8" s="218" t="s">
        <v>45</v>
      </c>
      <c r="B8" s="219" t="s">
        <v>49</v>
      </c>
      <c r="C8" s="221" t="s">
        <v>50</v>
      </c>
      <c r="D8" s="218" t="s">
        <v>51</v>
      </c>
      <c r="E8" s="222" t="s">
        <v>58</v>
      </c>
      <c r="F8" s="222"/>
      <c r="G8" s="222"/>
      <c r="H8" s="222"/>
      <c r="I8" s="223" t="s">
        <v>229</v>
      </c>
      <c r="J8" s="224"/>
      <c r="K8" s="225"/>
    </row>
    <row r="9" spans="1:11" ht="51.75" customHeight="1">
      <c r="A9" s="218"/>
      <c r="B9" s="220"/>
      <c r="C9" s="221"/>
      <c r="D9" s="218"/>
      <c r="E9" s="151" t="s">
        <v>52</v>
      </c>
      <c r="F9" s="114" t="s">
        <v>53</v>
      </c>
      <c r="G9" s="151" t="s">
        <v>54</v>
      </c>
      <c r="H9" s="151" t="s">
        <v>55</v>
      </c>
      <c r="I9" s="108" t="s">
        <v>256</v>
      </c>
      <c r="J9" s="58" t="s">
        <v>257</v>
      </c>
      <c r="K9" s="58" t="s">
        <v>258</v>
      </c>
    </row>
    <row r="10" spans="1:11">
      <c r="A10" s="151">
        <v>1</v>
      </c>
      <c r="B10" s="151">
        <v>2</v>
      </c>
      <c r="C10" s="151">
        <v>3</v>
      </c>
      <c r="D10" s="151">
        <v>4</v>
      </c>
      <c r="E10" s="151">
        <v>5</v>
      </c>
      <c r="F10" s="114">
        <v>6</v>
      </c>
      <c r="G10" s="151">
        <v>7</v>
      </c>
      <c r="H10" s="151">
        <v>8</v>
      </c>
      <c r="I10" s="114">
        <v>9</v>
      </c>
      <c r="J10" s="151">
        <v>10</v>
      </c>
      <c r="K10" s="151">
        <v>11</v>
      </c>
    </row>
    <row r="11" spans="1:11" s="47" customFormat="1" ht="18.75" customHeight="1">
      <c r="A11" s="226" t="s">
        <v>177</v>
      </c>
      <c r="B11" s="229" t="s">
        <v>11</v>
      </c>
      <c r="C11" s="232" t="s">
        <v>254</v>
      </c>
      <c r="D11" s="44" t="s">
        <v>75</v>
      </c>
      <c r="E11" s="45"/>
      <c r="F11" s="115"/>
      <c r="G11" s="45"/>
      <c r="H11" s="45"/>
      <c r="I11" s="143">
        <f>I12+I13</f>
        <v>2847.8</v>
      </c>
      <c r="J11" s="143">
        <f t="shared" ref="J11:K11" si="0">J12+J13</f>
        <v>2847.8</v>
      </c>
      <c r="K11" s="143">
        <f t="shared" si="0"/>
        <v>2847.8</v>
      </c>
    </row>
    <row r="12" spans="1:11" s="47" customFormat="1" ht="30" customHeight="1">
      <c r="A12" s="227"/>
      <c r="B12" s="230"/>
      <c r="C12" s="233"/>
      <c r="D12" s="48" t="s">
        <v>77</v>
      </c>
      <c r="E12" s="45"/>
      <c r="F12" s="115"/>
      <c r="G12" s="45"/>
      <c r="H12" s="45"/>
      <c r="I12" s="46">
        <f t="shared" ref="I12:K13" si="1">I15+I30</f>
        <v>5</v>
      </c>
      <c r="J12" s="46">
        <f t="shared" si="1"/>
        <v>5</v>
      </c>
      <c r="K12" s="46">
        <f t="shared" si="1"/>
        <v>5</v>
      </c>
    </row>
    <row r="13" spans="1:11" s="47" customFormat="1" ht="60" customHeight="1">
      <c r="A13" s="228"/>
      <c r="B13" s="231"/>
      <c r="C13" s="234"/>
      <c r="D13" s="48" t="s">
        <v>78</v>
      </c>
      <c r="E13" s="45"/>
      <c r="F13" s="115"/>
      <c r="G13" s="45"/>
      <c r="H13" s="45"/>
      <c r="I13" s="142">
        <f t="shared" si="1"/>
        <v>2842.8</v>
      </c>
      <c r="J13" s="142">
        <f t="shared" si="1"/>
        <v>2842.8</v>
      </c>
      <c r="K13" s="142">
        <f t="shared" si="1"/>
        <v>2842.8</v>
      </c>
    </row>
    <row r="14" spans="1:11" s="38" customFormat="1" ht="18" customHeight="1">
      <c r="A14" s="235" t="s">
        <v>178</v>
      </c>
      <c r="B14" s="236" t="s">
        <v>13</v>
      </c>
      <c r="C14" s="239" t="s">
        <v>91</v>
      </c>
      <c r="D14" s="36" t="s">
        <v>57</v>
      </c>
      <c r="E14" s="42"/>
      <c r="F14" s="116"/>
      <c r="G14" s="42"/>
      <c r="H14" s="42"/>
      <c r="I14" s="144">
        <f>I16+I15</f>
        <v>2842.8</v>
      </c>
      <c r="J14" s="144">
        <f t="shared" ref="J14:K14" si="2">J16+J15</f>
        <v>2842.8</v>
      </c>
      <c r="K14" s="144">
        <f t="shared" si="2"/>
        <v>2842.8</v>
      </c>
    </row>
    <row r="15" spans="1:11" s="38" customFormat="1" ht="30.75" customHeight="1">
      <c r="A15" s="235"/>
      <c r="B15" s="237"/>
      <c r="C15" s="240"/>
      <c r="D15" s="36" t="s">
        <v>76</v>
      </c>
      <c r="E15" s="42"/>
      <c r="F15" s="116"/>
      <c r="G15" s="42"/>
      <c r="H15" s="42"/>
      <c r="I15" s="121" t="s">
        <v>210</v>
      </c>
      <c r="J15" s="43">
        <f t="shared" ref="J15:K15" si="3">J26+J27+J28</f>
        <v>0</v>
      </c>
      <c r="K15" s="43">
        <f t="shared" si="3"/>
        <v>0</v>
      </c>
    </row>
    <row r="16" spans="1:11" s="38" customFormat="1" ht="16.5" customHeight="1">
      <c r="A16" s="235"/>
      <c r="B16" s="238"/>
      <c r="C16" s="241"/>
      <c r="D16" s="36" t="s">
        <v>78</v>
      </c>
      <c r="E16" s="42"/>
      <c r="F16" s="116"/>
      <c r="G16" s="42"/>
      <c r="H16" s="42"/>
      <c r="I16" s="145">
        <f>I18+I19+I20+I21+I22+I23+I24+I25</f>
        <v>2842.8</v>
      </c>
      <c r="J16" s="145">
        <f t="shared" ref="J16:K16" si="4">J18+J19+J20+J21+J22+J23+J24+J25</f>
        <v>2842.8</v>
      </c>
      <c r="K16" s="145">
        <f t="shared" si="4"/>
        <v>2842.8</v>
      </c>
    </row>
    <row r="17" spans="1:12" ht="21.75" hidden="1" customHeight="1">
      <c r="A17" s="244" t="s">
        <v>191</v>
      </c>
      <c r="B17" s="246" t="s">
        <v>26</v>
      </c>
      <c r="C17" s="248" t="s">
        <v>79</v>
      </c>
      <c r="D17" s="246" t="s">
        <v>78</v>
      </c>
      <c r="E17" s="31">
        <v>162</v>
      </c>
      <c r="F17" s="117" t="s">
        <v>209</v>
      </c>
      <c r="G17" s="31">
        <v>11100820</v>
      </c>
      <c r="H17" s="31">
        <v>111</v>
      </c>
      <c r="I17" s="122"/>
      <c r="J17" s="122"/>
      <c r="K17" s="122"/>
    </row>
    <row r="18" spans="1:12" ht="18.75" customHeight="1">
      <c r="A18" s="245"/>
      <c r="B18" s="247"/>
      <c r="C18" s="249"/>
      <c r="D18" s="247"/>
      <c r="E18" s="31">
        <v>162</v>
      </c>
      <c r="F18" s="117" t="s">
        <v>209</v>
      </c>
      <c r="G18" s="31">
        <v>1110000820</v>
      </c>
      <c r="H18" s="31">
        <v>111</v>
      </c>
      <c r="I18" s="122">
        <f>2009407/1000</f>
        <v>2009.4069999999999</v>
      </c>
      <c r="J18" s="122">
        <f t="shared" ref="J18:K18" si="5">2009407/1000</f>
        <v>2009.4069999999999</v>
      </c>
      <c r="K18" s="122">
        <f t="shared" si="5"/>
        <v>2009.4069999999999</v>
      </c>
    </row>
    <row r="19" spans="1:12" ht="17.25" customHeight="1">
      <c r="A19" s="245"/>
      <c r="B19" s="247"/>
      <c r="C19" s="249"/>
      <c r="D19" s="247"/>
      <c r="E19" s="31">
        <v>162</v>
      </c>
      <c r="F19" s="118" t="s">
        <v>209</v>
      </c>
      <c r="G19" s="31">
        <v>1110000820</v>
      </c>
      <c r="H19" s="31">
        <v>119</v>
      </c>
      <c r="I19" s="122">
        <f>606841/1000</f>
        <v>606.84100000000001</v>
      </c>
      <c r="J19" s="122">
        <f t="shared" ref="J19:K19" si="6">606841/1000</f>
        <v>606.84100000000001</v>
      </c>
      <c r="K19" s="122">
        <f t="shared" si="6"/>
        <v>606.84100000000001</v>
      </c>
    </row>
    <row r="20" spans="1:12" ht="17.25" customHeight="1">
      <c r="A20" s="245"/>
      <c r="B20" s="247"/>
      <c r="C20" s="249"/>
      <c r="D20" s="247"/>
      <c r="E20" s="31">
        <v>162</v>
      </c>
      <c r="F20" s="118" t="s">
        <v>209</v>
      </c>
      <c r="G20" s="31">
        <v>1110000820</v>
      </c>
      <c r="H20" s="31">
        <v>244</v>
      </c>
      <c r="I20" s="122">
        <f>(225752+800)/1000</f>
        <v>226.55199999999999</v>
      </c>
      <c r="J20" s="122">
        <f t="shared" ref="J20:K20" si="7">(225752+800)/1000</f>
        <v>226.55199999999999</v>
      </c>
      <c r="K20" s="122">
        <f t="shared" si="7"/>
        <v>226.55199999999999</v>
      </c>
    </row>
    <row r="21" spans="1:12" ht="17.25" customHeight="1">
      <c r="A21" s="245"/>
      <c r="B21" s="247"/>
      <c r="C21" s="249"/>
      <c r="D21" s="247"/>
      <c r="E21" s="31">
        <v>162</v>
      </c>
      <c r="F21" s="118" t="s">
        <v>209</v>
      </c>
      <c r="G21" s="31">
        <v>1110000820</v>
      </c>
      <c r="H21" s="31">
        <v>853</v>
      </c>
      <c r="I21" s="122">
        <v>0</v>
      </c>
      <c r="J21" s="122">
        <v>0</v>
      </c>
      <c r="K21" s="122">
        <v>0</v>
      </c>
    </row>
    <row r="22" spans="1:12" ht="17.25" customHeight="1">
      <c r="A22" s="245"/>
      <c r="B22" s="247"/>
      <c r="C22" s="249"/>
      <c r="D22" s="247"/>
      <c r="E22" s="31">
        <v>162</v>
      </c>
      <c r="F22" s="153" t="s">
        <v>209</v>
      </c>
      <c r="G22" s="154" t="s">
        <v>251</v>
      </c>
      <c r="H22" s="154">
        <v>244</v>
      </c>
      <c r="I22" s="122">
        <v>0</v>
      </c>
      <c r="J22" s="122">
        <v>0</v>
      </c>
      <c r="K22" s="122">
        <v>0</v>
      </c>
    </row>
    <row r="23" spans="1:12" ht="17.25" customHeight="1">
      <c r="A23" s="245"/>
      <c r="B23" s="247"/>
      <c r="C23" s="249"/>
      <c r="D23" s="247"/>
      <c r="E23" s="31">
        <v>162</v>
      </c>
      <c r="F23" s="153" t="s">
        <v>209</v>
      </c>
      <c r="G23" s="154">
        <v>1110074130</v>
      </c>
      <c r="H23" s="154">
        <v>111</v>
      </c>
      <c r="I23" s="122">
        <v>0</v>
      </c>
      <c r="J23" s="122">
        <v>0</v>
      </c>
      <c r="K23" s="122">
        <v>0</v>
      </c>
    </row>
    <row r="24" spans="1:12" ht="17.25" customHeight="1">
      <c r="A24" s="245"/>
      <c r="B24" s="247"/>
      <c r="C24" s="249"/>
      <c r="D24" s="247"/>
      <c r="E24" s="31">
        <v>162</v>
      </c>
      <c r="F24" s="153" t="s">
        <v>209</v>
      </c>
      <c r="G24" s="154">
        <v>1110074130</v>
      </c>
      <c r="H24" s="154">
        <v>119</v>
      </c>
      <c r="I24" s="122">
        <v>0</v>
      </c>
      <c r="J24" s="122">
        <v>0</v>
      </c>
      <c r="K24" s="122">
        <v>0</v>
      </c>
    </row>
    <row r="25" spans="1:12" ht="17.25" customHeight="1">
      <c r="A25" s="245"/>
      <c r="B25" s="247"/>
      <c r="C25" s="249"/>
      <c r="D25" s="247"/>
      <c r="E25" s="31">
        <v>162</v>
      </c>
      <c r="F25" s="153" t="s">
        <v>209</v>
      </c>
      <c r="G25" s="154">
        <v>1110074130</v>
      </c>
      <c r="H25" s="154">
        <v>244</v>
      </c>
      <c r="I25" s="122">
        <v>0</v>
      </c>
      <c r="J25" s="122">
        <v>0</v>
      </c>
      <c r="K25" s="122">
        <v>0</v>
      </c>
    </row>
    <row r="26" spans="1:12" ht="53.25" customHeight="1">
      <c r="A26" s="99" t="s">
        <v>192</v>
      </c>
      <c r="B26" s="32" t="s">
        <v>27</v>
      </c>
      <c r="C26" s="29" t="s">
        <v>92</v>
      </c>
      <c r="D26" s="35" t="s">
        <v>76</v>
      </c>
      <c r="E26" s="28">
        <v>162</v>
      </c>
      <c r="F26" s="30" t="s">
        <v>99</v>
      </c>
      <c r="G26" s="30" t="s">
        <v>100</v>
      </c>
      <c r="H26" s="28">
        <v>244</v>
      </c>
      <c r="I26" s="99" t="s">
        <v>210</v>
      </c>
      <c r="J26" s="33">
        <v>0</v>
      </c>
      <c r="K26" s="33">
        <v>0</v>
      </c>
    </row>
    <row r="27" spans="1:12" ht="30.75" customHeight="1">
      <c r="A27" s="149" t="s">
        <v>193</v>
      </c>
      <c r="B27" s="26" t="s">
        <v>86</v>
      </c>
      <c r="C27" s="29" t="s">
        <v>98</v>
      </c>
      <c r="D27" s="35" t="s">
        <v>76</v>
      </c>
      <c r="E27" s="28">
        <v>162</v>
      </c>
      <c r="F27" s="30" t="s">
        <v>99</v>
      </c>
      <c r="G27" s="30" t="s">
        <v>100</v>
      </c>
      <c r="H27" s="28">
        <v>244</v>
      </c>
      <c r="I27" s="99" t="s">
        <v>210</v>
      </c>
      <c r="J27" s="33">
        <v>0</v>
      </c>
      <c r="K27" s="33">
        <v>0</v>
      </c>
    </row>
    <row r="28" spans="1:12" ht="40.5" customHeight="1">
      <c r="A28" s="149" t="s">
        <v>194</v>
      </c>
      <c r="B28" s="26" t="s">
        <v>87</v>
      </c>
      <c r="C28" s="29" t="s">
        <v>93</v>
      </c>
      <c r="D28" s="35" t="s">
        <v>76</v>
      </c>
      <c r="E28" s="28">
        <v>162</v>
      </c>
      <c r="F28" s="30" t="s">
        <v>99</v>
      </c>
      <c r="G28" s="30" t="s">
        <v>100</v>
      </c>
      <c r="H28" s="28">
        <v>244</v>
      </c>
      <c r="I28" s="99" t="s">
        <v>210</v>
      </c>
      <c r="J28" s="33">
        <v>0</v>
      </c>
      <c r="K28" s="33">
        <v>0</v>
      </c>
    </row>
    <row r="29" spans="1:12" ht="36" customHeight="1">
      <c r="A29" s="244" t="s">
        <v>179</v>
      </c>
      <c r="B29" s="236" t="s">
        <v>80</v>
      </c>
      <c r="C29" s="236" t="s">
        <v>81</v>
      </c>
      <c r="D29" s="41" t="s">
        <v>75</v>
      </c>
      <c r="E29" s="39"/>
      <c r="F29" s="40"/>
      <c r="G29" s="40"/>
      <c r="H29" s="39"/>
      <c r="I29" s="37">
        <f>I30+I31</f>
        <v>5</v>
      </c>
      <c r="J29" s="37">
        <f>J30+J31</f>
        <v>5</v>
      </c>
      <c r="K29" s="37">
        <f>K30+K31</f>
        <v>5</v>
      </c>
      <c r="L29" s="27"/>
    </row>
    <row r="30" spans="1:12" ht="33" customHeight="1">
      <c r="A30" s="245"/>
      <c r="B30" s="237"/>
      <c r="C30" s="237"/>
      <c r="D30" s="36" t="s">
        <v>77</v>
      </c>
      <c r="E30" s="39"/>
      <c r="F30" s="40"/>
      <c r="G30" s="40"/>
      <c r="H30" s="39"/>
      <c r="I30" s="37">
        <f>I32+I33+I34+I35</f>
        <v>5</v>
      </c>
      <c r="J30" s="37">
        <f>J32+J33+J34+J35</f>
        <v>5</v>
      </c>
      <c r="K30" s="37">
        <f>K32+K33+K34+K35</f>
        <v>5</v>
      </c>
      <c r="L30" s="27"/>
    </row>
    <row r="31" spans="1:12" s="38" customFormat="1" ht="18" customHeight="1">
      <c r="A31" s="250"/>
      <c r="B31" s="238"/>
      <c r="C31" s="238"/>
      <c r="D31" s="36" t="s">
        <v>78</v>
      </c>
      <c r="E31" s="36"/>
      <c r="F31" s="119"/>
      <c r="G31" s="36"/>
      <c r="H31" s="36"/>
      <c r="I31" s="148" t="s">
        <v>210</v>
      </c>
      <c r="J31" s="37">
        <v>0</v>
      </c>
      <c r="K31" s="37">
        <v>0</v>
      </c>
    </row>
    <row r="32" spans="1:12" ht="41.25" customHeight="1">
      <c r="A32" s="149" t="s">
        <v>195</v>
      </c>
      <c r="B32" s="26" t="s">
        <v>95</v>
      </c>
      <c r="C32" s="34" t="s">
        <v>89</v>
      </c>
      <c r="D32" s="34" t="s">
        <v>78</v>
      </c>
      <c r="E32" s="32">
        <v>162</v>
      </c>
      <c r="F32" s="117" t="s">
        <v>209</v>
      </c>
      <c r="G32" s="32">
        <v>11100820</v>
      </c>
      <c r="H32" s="32">
        <v>244</v>
      </c>
      <c r="I32" s="99" t="s">
        <v>210</v>
      </c>
      <c r="J32" s="33">
        <v>0</v>
      </c>
      <c r="K32" s="33">
        <v>0</v>
      </c>
    </row>
    <row r="33" spans="1:11" ht="30" customHeight="1">
      <c r="A33" s="149" t="s">
        <v>196</v>
      </c>
      <c r="B33" s="26" t="s">
        <v>96</v>
      </c>
      <c r="C33" s="29" t="s">
        <v>85</v>
      </c>
      <c r="D33" s="29" t="s">
        <v>90</v>
      </c>
      <c r="E33" s="28">
        <v>162</v>
      </c>
      <c r="F33" s="30" t="s">
        <v>99</v>
      </c>
      <c r="G33" s="30" t="s">
        <v>100</v>
      </c>
      <c r="H33" s="28">
        <v>244</v>
      </c>
      <c r="I33" s="99" t="s">
        <v>210</v>
      </c>
      <c r="J33" s="33">
        <v>0</v>
      </c>
      <c r="K33" s="33">
        <v>0</v>
      </c>
    </row>
    <row r="34" spans="1:11" ht="29.25" customHeight="1">
      <c r="A34" s="99" t="s">
        <v>197</v>
      </c>
      <c r="B34" s="32" t="s">
        <v>97</v>
      </c>
      <c r="C34" s="29" t="s">
        <v>88</v>
      </c>
      <c r="D34" s="29" t="s">
        <v>90</v>
      </c>
      <c r="E34" s="28">
        <v>162</v>
      </c>
      <c r="F34" s="30" t="s">
        <v>99</v>
      </c>
      <c r="G34" s="30" t="s">
        <v>101</v>
      </c>
      <c r="H34" s="28">
        <v>244</v>
      </c>
      <c r="I34" s="99" t="s">
        <v>211</v>
      </c>
      <c r="J34" s="33">
        <v>5</v>
      </c>
      <c r="K34" s="33">
        <v>5</v>
      </c>
    </row>
    <row r="35" spans="1:11" ht="52.5" customHeight="1">
      <c r="A35" s="99" t="s">
        <v>214</v>
      </c>
      <c r="B35" s="32" t="s">
        <v>230</v>
      </c>
      <c r="C35" s="146" t="s">
        <v>94</v>
      </c>
      <c r="D35" s="35" t="s">
        <v>76</v>
      </c>
      <c r="E35" s="28">
        <v>162</v>
      </c>
      <c r="F35" s="30" t="s">
        <v>99</v>
      </c>
      <c r="G35" s="30" t="s">
        <v>100</v>
      </c>
      <c r="H35" s="28">
        <v>244</v>
      </c>
      <c r="I35" s="99" t="s">
        <v>210</v>
      </c>
      <c r="J35" s="33">
        <v>0</v>
      </c>
      <c r="K35" s="33">
        <v>0</v>
      </c>
    </row>
    <row r="36" spans="1:11" ht="42.75" customHeight="1">
      <c r="A36" s="155"/>
      <c r="B36" s="156"/>
      <c r="C36" s="156"/>
      <c r="D36" s="156"/>
      <c r="E36" s="156"/>
      <c r="F36" s="157"/>
      <c r="G36" s="156"/>
      <c r="H36" s="156"/>
      <c r="I36" s="157"/>
      <c r="J36" s="156"/>
      <c r="K36" s="156"/>
    </row>
    <row r="37" spans="1:11" ht="15.75" customHeight="1">
      <c r="A37" s="242" t="s">
        <v>82</v>
      </c>
      <c r="B37" s="242"/>
      <c r="C37" s="242"/>
      <c r="D37" s="242"/>
      <c r="E37" s="242"/>
      <c r="F37" s="242"/>
      <c r="G37" s="242"/>
      <c r="H37" s="242"/>
      <c r="I37" s="242"/>
      <c r="J37" s="242"/>
      <c r="K37" s="242"/>
    </row>
    <row r="38" spans="1:11" ht="18.75">
      <c r="A38" s="243"/>
      <c r="B38" s="243"/>
      <c r="C38" s="243"/>
      <c r="D38" s="243"/>
      <c r="E38" s="243"/>
      <c r="F38" s="243"/>
      <c r="G38" s="243"/>
      <c r="H38" s="243"/>
      <c r="I38" s="243"/>
      <c r="J38" s="243"/>
      <c r="K38" s="243"/>
    </row>
    <row r="39" spans="1:11">
      <c r="A39" s="20"/>
      <c r="B39"/>
      <c r="C39"/>
      <c r="D39"/>
      <c r="E39"/>
      <c r="F39" s="120"/>
      <c r="G39"/>
      <c r="H39"/>
      <c r="I39" s="120"/>
      <c r="J39"/>
      <c r="K39"/>
    </row>
    <row r="40" spans="1:11">
      <c r="A40" s="20"/>
      <c r="B40"/>
      <c r="C40"/>
      <c r="D40"/>
      <c r="E40"/>
      <c r="F40" s="120"/>
      <c r="G40"/>
      <c r="H40"/>
      <c r="I40" s="120"/>
      <c r="J40"/>
      <c r="K40"/>
    </row>
    <row r="41" spans="1:11">
      <c r="A41" s="20"/>
      <c r="B41"/>
      <c r="C41"/>
      <c r="D41"/>
      <c r="E41"/>
      <c r="F41" s="120"/>
      <c r="G41"/>
      <c r="H41"/>
      <c r="I41" s="120"/>
      <c r="J41"/>
      <c r="K41"/>
    </row>
  </sheetData>
  <mergeCells count="27">
    <mergeCell ref="A37:K37"/>
    <mergeCell ref="A38:K38"/>
    <mergeCell ref="A17:A25"/>
    <mergeCell ref="B17:B25"/>
    <mergeCell ref="C17:C25"/>
    <mergeCell ref="D17:D25"/>
    <mergeCell ref="A29:A31"/>
    <mergeCell ref="B29:B31"/>
    <mergeCell ref="C29:C31"/>
    <mergeCell ref="A11:A13"/>
    <mergeCell ref="B11:B13"/>
    <mergeCell ref="C11:C13"/>
    <mergeCell ref="A14:A16"/>
    <mergeCell ref="B14:B16"/>
    <mergeCell ref="C14:C16"/>
    <mergeCell ref="A7:K7"/>
    <mergeCell ref="A8:A9"/>
    <mergeCell ref="B8:B9"/>
    <mergeCell ref="C8:C9"/>
    <mergeCell ref="D8:D9"/>
    <mergeCell ref="E8:H8"/>
    <mergeCell ref="I8:K8"/>
    <mergeCell ref="I2:K2"/>
    <mergeCell ref="A3:K3"/>
    <mergeCell ref="A4:K4"/>
    <mergeCell ref="A5:K5"/>
    <mergeCell ref="A6:H6"/>
  </mergeCells>
  <printOptions horizontalCentered="1"/>
  <pageMargins left="0.31496062992125984" right="0.31496062992125984" top="0.74803149606299213" bottom="0.39370078740157483" header="0" footer="0"/>
  <pageSetup paperSize="9" scale="75" orientation="landscape" r:id="rId1"/>
  <rowBreaks count="1" manualBreakCount="1">
    <brk id="25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21"/>
  <sheetViews>
    <sheetView view="pageBreakPreview" zoomScale="120" zoomScaleSheetLayoutView="120" workbookViewId="0">
      <selection activeCell="A18" sqref="A18:G18"/>
    </sheetView>
  </sheetViews>
  <sheetFormatPr defaultColWidth="13.85546875" defaultRowHeight="15.75"/>
  <cols>
    <col min="1" max="1" width="4.85546875" style="3" customWidth="1"/>
    <col min="2" max="2" width="42.710937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7" s="49" customFormat="1">
      <c r="A1" s="257" t="s">
        <v>59</v>
      </c>
      <c r="B1" s="257"/>
      <c r="C1" s="257"/>
      <c r="D1" s="257"/>
      <c r="E1" s="257"/>
      <c r="F1" s="257"/>
      <c r="G1" s="257"/>
    </row>
    <row r="2" spans="1:7" s="49" customFormat="1">
      <c r="A2" s="257" t="s">
        <v>136</v>
      </c>
      <c r="B2" s="257"/>
      <c r="C2" s="257"/>
      <c r="D2" s="257"/>
      <c r="E2" s="257"/>
      <c r="F2" s="257"/>
      <c r="G2" s="257"/>
    </row>
    <row r="3" spans="1:7" s="49" customFormat="1">
      <c r="A3" s="257" t="s">
        <v>84</v>
      </c>
      <c r="B3" s="257"/>
      <c r="C3" s="257"/>
      <c r="D3" s="257"/>
      <c r="E3" s="257"/>
      <c r="F3" s="257"/>
      <c r="G3" s="257"/>
    </row>
    <row r="4" spans="1:7">
      <c r="A4" s="1"/>
    </row>
    <row r="5" spans="1:7">
      <c r="A5" s="1"/>
    </row>
    <row r="6" spans="1:7">
      <c r="A6" s="256" t="s">
        <v>16</v>
      </c>
      <c r="B6" s="256"/>
      <c r="C6" s="256"/>
      <c r="D6" s="256"/>
      <c r="E6" s="256"/>
      <c r="F6" s="256"/>
      <c r="G6" s="256"/>
    </row>
    <row r="7" spans="1:7" ht="6" customHeight="1">
      <c r="A7" s="72"/>
      <c r="B7" s="72"/>
      <c r="C7" s="72"/>
      <c r="D7" s="72"/>
      <c r="E7" s="72"/>
      <c r="F7" s="72"/>
      <c r="G7" s="72"/>
    </row>
    <row r="8" spans="1:7">
      <c r="A8" s="256" t="s">
        <v>142</v>
      </c>
      <c r="B8" s="256"/>
      <c r="C8" s="256"/>
      <c r="D8" s="256"/>
      <c r="E8" s="256"/>
      <c r="F8" s="256"/>
      <c r="G8" s="256"/>
    </row>
    <row r="9" spans="1:7">
      <c r="A9" s="256" t="s">
        <v>139</v>
      </c>
      <c r="B9" s="256"/>
      <c r="C9" s="256"/>
      <c r="D9" s="256"/>
      <c r="E9" s="256"/>
      <c r="F9" s="256"/>
      <c r="G9" s="256"/>
    </row>
    <row r="10" spans="1:7" ht="6" customHeight="1">
      <c r="A10" s="21"/>
    </row>
    <row r="11" spans="1:7">
      <c r="A11" s="254" t="s">
        <v>102</v>
      </c>
      <c r="B11" s="254"/>
      <c r="C11" s="254"/>
      <c r="D11" s="254"/>
      <c r="E11" s="254"/>
      <c r="F11" s="254"/>
      <c r="G11" s="254"/>
    </row>
    <row r="12" spans="1:7" ht="17.25" customHeight="1">
      <c r="A12" s="255" t="s">
        <v>3</v>
      </c>
      <c r="B12" s="255" t="s">
        <v>61</v>
      </c>
      <c r="C12" s="255" t="s">
        <v>68</v>
      </c>
      <c r="D12" s="255"/>
      <c r="E12" s="255"/>
      <c r="F12" s="255"/>
      <c r="G12" s="255"/>
    </row>
    <row r="13" spans="1:7" ht="15.75" customHeight="1">
      <c r="A13" s="255"/>
      <c r="B13" s="255"/>
      <c r="C13" s="255" t="s">
        <v>57</v>
      </c>
      <c r="D13" s="255" t="s">
        <v>56</v>
      </c>
      <c r="E13" s="255"/>
      <c r="F13" s="255"/>
      <c r="G13" s="255"/>
    </row>
    <row r="14" spans="1:7" ht="31.5">
      <c r="A14" s="255"/>
      <c r="B14" s="255"/>
      <c r="C14" s="255"/>
      <c r="D14" s="23" t="s">
        <v>62</v>
      </c>
      <c r="E14" s="23" t="s">
        <v>63</v>
      </c>
      <c r="F14" s="23" t="s">
        <v>64</v>
      </c>
      <c r="G14" s="23" t="s">
        <v>65</v>
      </c>
    </row>
    <row r="15" spans="1:7">
      <c r="A15" s="15">
        <v>1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  <c r="G15" s="15">
        <v>7</v>
      </c>
    </row>
    <row r="16" spans="1:7">
      <c r="A16" s="16">
        <v>1</v>
      </c>
      <c r="B16" s="13" t="s">
        <v>138</v>
      </c>
      <c r="C16" s="67">
        <v>0</v>
      </c>
      <c r="D16" s="67">
        <v>0</v>
      </c>
      <c r="E16" s="67">
        <v>0</v>
      </c>
      <c r="F16" s="67">
        <v>0</v>
      </c>
      <c r="G16" s="67">
        <v>0</v>
      </c>
    </row>
    <row r="17" spans="1:7">
      <c r="A17" s="16">
        <v>2</v>
      </c>
      <c r="B17" s="13" t="s">
        <v>66</v>
      </c>
      <c r="C17" s="67">
        <v>0</v>
      </c>
      <c r="D17" s="67">
        <v>0</v>
      </c>
      <c r="E17" s="67">
        <v>0</v>
      </c>
      <c r="F17" s="67">
        <v>0</v>
      </c>
      <c r="G17" s="67">
        <v>0</v>
      </c>
    </row>
    <row r="18" spans="1:7" ht="42.75" customHeight="1">
      <c r="A18" s="251" t="s">
        <v>248</v>
      </c>
      <c r="B18" s="251"/>
      <c r="C18" s="251"/>
      <c r="D18" s="251"/>
      <c r="E18" s="251"/>
      <c r="F18" s="251"/>
      <c r="G18" s="251"/>
    </row>
    <row r="19" spans="1:7">
      <c r="A19" s="73"/>
      <c r="B19" s="73"/>
      <c r="C19" s="73"/>
      <c r="D19" s="73"/>
      <c r="E19" s="73"/>
      <c r="F19" s="73"/>
      <c r="G19" s="73"/>
    </row>
    <row r="20" spans="1:7" ht="41.25" customHeight="1">
      <c r="A20" s="252" t="s">
        <v>162</v>
      </c>
      <c r="B20" s="252"/>
      <c r="C20" s="252"/>
      <c r="D20" s="252"/>
      <c r="E20" s="252"/>
      <c r="F20" s="253" t="s">
        <v>163</v>
      </c>
      <c r="G20" s="253"/>
    </row>
    <row r="21" spans="1:7">
      <c r="A21" s="3" t="s">
        <v>113</v>
      </c>
    </row>
  </sheetData>
  <mergeCells count="15">
    <mergeCell ref="A9:G9"/>
    <mergeCell ref="A1:G1"/>
    <mergeCell ref="A2:G2"/>
    <mergeCell ref="A3:G3"/>
    <mergeCell ref="A6:G6"/>
    <mergeCell ref="A8:G8"/>
    <mergeCell ref="A18:G18"/>
    <mergeCell ref="A20:E20"/>
    <mergeCell ref="F20:G20"/>
    <mergeCell ref="A11:G11"/>
    <mergeCell ref="A12:A14"/>
    <mergeCell ref="B12:B14"/>
    <mergeCell ref="C12:G12"/>
    <mergeCell ref="C13:C14"/>
    <mergeCell ref="D13:G13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20"/>
  <sheetViews>
    <sheetView tabSelected="1" view="pageBreakPreview" zoomScale="120" zoomScaleSheetLayoutView="120" workbookViewId="0">
      <selection activeCell="A18" sqref="A18:L18"/>
    </sheetView>
  </sheetViews>
  <sheetFormatPr defaultColWidth="13.85546875" defaultRowHeight="15.75"/>
  <cols>
    <col min="1" max="1" width="4.85546875" style="3" customWidth="1"/>
    <col min="2" max="2" width="27.42578125" style="3" customWidth="1"/>
    <col min="3" max="3" width="8.140625" style="3" customWidth="1"/>
    <col min="4" max="4" width="9" style="3" customWidth="1"/>
    <col min="5" max="5" width="10.5703125" style="3" customWidth="1"/>
    <col min="6" max="6" width="13.85546875" style="3"/>
    <col min="7" max="7" width="12" style="3" customWidth="1"/>
    <col min="8" max="8" width="7.28515625" style="3" customWidth="1"/>
    <col min="9" max="9" width="8.7109375" style="3" customWidth="1"/>
    <col min="10" max="10" width="9.140625" style="3" customWidth="1"/>
    <col min="11" max="11" width="14.5703125" style="3" customWidth="1"/>
    <col min="12" max="12" width="12.42578125" style="3" customWidth="1"/>
    <col min="13" max="16384" width="13.85546875" style="3"/>
  </cols>
  <sheetData>
    <row r="1" spans="1:12" s="49" customFormat="1">
      <c r="A1" s="215" t="s">
        <v>67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12" s="49" customFormat="1">
      <c r="A2" s="215" t="s">
        <v>83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</row>
    <row r="3" spans="1:12" s="49" customFormat="1">
      <c r="A3" s="215" t="s">
        <v>84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4" spans="1:12">
      <c r="A4" s="1"/>
    </row>
    <row r="5" spans="1:12">
      <c r="A5" s="1"/>
    </row>
    <row r="6" spans="1:12">
      <c r="A6" s="262" t="s">
        <v>16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</row>
    <row r="7" spans="1:12">
      <c r="A7" s="262" t="s">
        <v>143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</row>
    <row r="8" spans="1:12">
      <c r="A8" s="262" t="s">
        <v>60</v>
      </c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</row>
    <row r="9" spans="1:12">
      <c r="A9" s="21"/>
    </row>
    <row r="10" spans="1:12">
      <c r="A10" s="254" t="s">
        <v>39</v>
      </c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L10" s="254"/>
    </row>
    <row r="11" spans="1:12" ht="17.25" customHeight="1">
      <c r="A11" s="258" t="s">
        <v>3</v>
      </c>
      <c r="B11" s="258" t="s">
        <v>61</v>
      </c>
      <c r="C11" s="258" t="s">
        <v>212</v>
      </c>
      <c r="D11" s="258"/>
      <c r="E11" s="258"/>
      <c r="F11" s="258"/>
      <c r="G11" s="258"/>
      <c r="H11" s="258" t="s">
        <v>249</v>
      </c>
      <c r="I11" s="258"/>
      <c r="J11" s="258"/>
      <c r="K11" s="258"/>
      <c r="L11" s="258"/>
    </row>
    <row r="12" spans="1:12">
      <c r="A12" s="258"/>
      <c r="B12" s="258"/>
      <c r="C12" s="258" t="s">
        <v>57</v>
      </c>
      <c r="D12" s="258" t="s">
        <v>56</v>
      </c>
      <c r="E12" s="258"/>
      <c r="F12" s="258"/>
      <c r="G12" s="258"/>
      <c r="H12" s="258" t="s">
        <v>57</v>
      </c>
      <c r="I12" s="258" t="s">
        <v>56</v>
      </c>
      <c r="J12" s="258"/>
      <c r="K12" s="258"/>
      <c r="L12" s="258"/>
    </row>
    <row r="13" spans="1:12" ht="47.25">
      <c r="A13" s="258"/>
      <c r="B13" s="258"/>
      <c r="C13" s="258"/>
      <c r="D13" s="100" t="s">
        <v>62</v>
      </c>
      <c r="E13" s="100" t="s">
        <v>63</v>
      </c>
      <c r="F13" s="100" t="s">
        <v>64</v>
      </c>
      <c r="G13" s="100" t="s">
        <v>65</v>
      </c>
      <c r="H13" s="258"/>
      <c r="I13" s="100" t="s">
        <v>62</v>
      </c>
      <c r="J13" s="100" t="s">
        <v>63</v>
      </c>
      <c r="K13" s="100" t="s">
        <v>64</v>
      </c>
      <c r="L13" s="100" t="s">
        <v>65</v>
      </c>
    </row>
    <row r="14" spans="1:12">
      <c r="A14" s="50">
        <v>1</v>
      </c>
      <c r="B14" s="50">
        <v>2</v>
      </c>
      <c r="C14" s="50">
        <v>3</v>
      </c>
      <c r="D14" s="50">
        <v>4</v>
      </c>
      <c r="E14" s="50">
        <v>5</v>
      </c>
      <c r="F14" s="50">
        <v>6</v>
      </c>
      <c r="G14" s="50">
        <v>7</v>
      </c>
      <c r="H14" s="50">
        <v>8</v>
      </c>
      <c r="I14" s="50">
        <v>9</v>
      </c>
      <c r="J14" s="50">
        <v>10</v>
      </c>
      <c r="K14" s="50">
        <v>11</v>
      </c>
      <c r="L14" s="50">
        <v>12</v>
      </c>
    </row>
    <row r="15" spans="1:12">
      <c r="A15" s="101">
        <v>1</v>
      </c>
      <c r="B15" s="102" t="s">
        <v>138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 s="88">
        <v>0</v>
      </c>
      <c r="I15" s="88">
        <v>0</v>
      </c>
      <c r="J15" s="88">
        <v>0</v>
      </c>
      <c r="K15" s="88">
        <v>0</v>
      </c>
      <c r="L15" s="88">
        <v>0</v>
      </c>
    </row>
    <row r="16" spans="1:12">
      <c r="A16" s="101">
        <v>2</v>
      </c>
      <c r="B16" s="102" t="s">
        <v>66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100">
        <v>0</v>
      </c>
      <c r="K16" s="100">
        <v>0</v>
      </c>
      <c r="L16" s="100">
        <v>0</v>
      </c>
    </row>
    <row r="17" spans="1:12">
      <c r="A17" s="103"/>
      <c r="B17" s="104"/>
      <c r="C17" s="105"/>
      <c r="D17" s="105"/>
      <c r="E17" s="105"/>
      <c r="F17" s="105"/>
      <c r="G17" s="105"/>
      <c r="H17" s="105"/>
      <c r="I17" s="105"/>
      <c r="J17" s="106"/>
      <c r="K17" s="106"/>
      <c r="L17" s="106"/>
    </row>
    <row r="18" spans="1:12" ht="42.75" customHeight="1">
      <c r="A18" s="261" t="s">
        <v>270</v>
      </c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</row>
    <row r="19" spans="1:12">
      <c r="A19" s="73"/>
      <c r="B19" s="73"/>
      <c r="C19" s="73"/>
      <c r="D19" s="73"/>
      <c r="E19" s="73"/>
      <c r="F19" s="73"/>
      <c r="G19" s="73"/>
    </row>
    <row r="20" spans="1:12" ht="41.25" customHeight="1">
      <c r="A20" s="260" t="s">
        <v>164</v>
      </c>
      <c r="B20" s="260"/>
      <c r="C20" s="260"/>
      <c r="D20" s="260"/>
      <c r="E20" s="260"/>
      <c r="F20" s="260"/>
      <c r="G20" s="260"/>
      <c r="H20" s="260"/>
      <c r="I20" s="260"/>
      <c r="J20" s="259" t="s">
        <v>163</v>
      </c>
      <c r="K20" s="259"/>
      <c r="L20" s="259"/>
    </row>
  </sheetData>
  <mergeCells count="18">
    <mergeCell ref="A8:L8"/>
    <mergeCell ref="A10:L10"/>
    <mergeCell ref="A11:A13"/>
    <mergeCell ref="B11:B13"/>
    <mergeCell ref="C11:G11"/>
    <mergeCell ref="H11:L11"/>
    <mergeCell ref="C12:C13"/>
    <mergeCell ref="D12:G12"/>
    <mergeCell ref="A1:L1"/>
    <mergeCell ref="A2:L2"/>
    <mergeCell ref="A3:L3"/>
    <mergeCell ref="A6:L6"/>
    <mergeCell ref="A7:L7"/>
    <mergeCell ref="H12:H13"/>
    <mergeCell ref="I12:L12"/>
    <mergeCell ref="J20:L20"/>
    <mergeCell ref="A20:I20"/>
    <mergeCell ref="A18:L18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L45"/>
  <sheetViews>
    <sheetView view="pageBreakPreview" topLeftCell="A4" zoomScale="90" zoomScaleSheetLayoutView="90" workbookViewId="0">
      <selection activeCell="C36" sqref="C36"/>
    </sheetView>
  </sheetViews>
  <sheetFormatPr defaultColWidth="13.85546875" defaultRowHeight="15.75"/>
  <cols>
    <col min="1" max="1" width="4.28515625" style="3" customWidth="1"/>
    <col min="2" max="2" width="73.140625" style="3" customWidth="1"/>
    <col min="3" max="3" width="14.28515625" style="3" customWidth="1"/>
    <col min="4" max="4" width="18.85546875" style="3" customWidth="1"/>
    <col min="5" max="5" width="19.42578125" style="3" customWidth="1"/>
    <col min="6" max="6" width="18.85546875" style="3" customWidth="1"/>
    <col min="7" max="16384" width="13.85546875" style="3"/>
  </cols>
  <sheetData>
    <row r="1" spans="1:8" ht="21" customHeight="1">
      <c r="A1" s="158"/>
      <c r="B1" s="159"/>
      <c r="C1" s="159"/>
      <c r="D1" s="160"/>
      <c r="E1" s="161"/>
      <c r="F1" s="161"/>
      <c r="G1" s="22"/>
      <c r="H1" s="22"/>
    </row>
    <row r="2" spans="1:8">
      <c r="A2" s="150"/>
      <c r="B2" s="150"/>
      <c r="C2" s="150"/>
      <c r="D2" s="214" t="s">
        <v>252</v>
      </c>
      <c r="E2" s="214"/>
      <c r="F2" s="214"/>
      <c r="G2" s="22"/>
      <c r="H2" s="22"/>
    </row>
    <row r="3" spans="1:8">
      <c r="A3" s="150"/>
      <c r="B3" s="150"/>
      <c r="C3" s="150"/>
      <c r="D3" s="150"/>
      <c r="E3" s="150"/>
      <c r="F3" s="150"/>
      <c r="G3" s="22"/>
      <c r="H3" s="22"/>
    </row>
    <row r="4" spans="1:8">
      <c r="A4" s="189" t="s">
        <v>227</v>
      </c>
      <c r="B4" s="189"/>
      <c r="C4" s="189"/>
      <c r="D4" s="189"/>
      <c r="E4" s="189"/>
      <c r="F4" s="189"/>
      <c r="G4" s="14"/>
      <c r="H4" s="14"/>
    </row>
    <row r="5" spans="1:8">
      <c r="A5" s="189" t="s">
        <v>228</v>
      </c>
      <c r="B5" s="189"/>
      <c r="C5" s="189"/>
      <c r="D5" s="189"/>
      <c r="E5" s="189"/>
      <c r="F5" s="189"/>
      <c r="G5" s="14"/>
      <c r="H5" s="14"/>
    </row>
    <row r="6" spans="1:8">
      <c r="A6" s="263" t="s">
        <v>102</v>
      </c>
      <c r="B6" s="263"/>
      <c r="C6" s="263"/>
      <c r="D6" s="263"/>
      <c r="E6" s="263"/>
      <c r="F6" s="263"/>
      <c r="G6" s="14"/>
      <c r="H6" s="14"/>
    </row>
    <row r="7" spans="1:8" ht="14.25" customHeight="1">
      <c r="A7" s="264" t="s">
        <v>3</v>
      </c>
      <c r="B7" s="264" t="s">
        <v>69</v>
      </c>
      <c r="C7" s="267" t="s">
        <v>70</v>
      </c>
      <c r="D7" s="267"/>
      <c r="E7" s="267"/>
      <c r="F7" s="267"/>
    </row>
    <row r="8" spans="1:8" ht="15.75" customHeight="1">
      <c r="A8" s="265"/>
      <c r="B8" s="265"/>
      <c r="C8" s="267" t="s">
        <v>57</v>
      </c>
      <c r="D8" s="267" t="s">
        <v>71</v>
      </c>
      <c r="E8" s="267"/>
      <c r="F8" s="267"/>
    </row>
    <row r="9" spans="1:8" ht="75.75" customHeight="1">
      <c r="A9" s="266"/>
      <c r="B9" s="266"/>
      <c r="C9" s="267"/>
      <c r="D9" s="24" t="s">
        <v>259</v>
      </c>
      <c r="E9" s="24" t="s">
        <v>260</v>
      </c>
      <c r="F9" s="25" t="s">
        <v>261</v>
      </c>
      <c r="G9" s="17"/>
      <c r="H9" s="17"/>
    </row>
    <row r="10" spans="1:8">
      <c r="A10" s="152">
        <v>1</v>
      </c>
      <c r="B10" s="152">
        <v>2</v>
      </c>
      <c r="C10" s="152">
        <v>3</v>
      </c>
      <c r="D10" s="152">
        <v>4</v>
      </c>
      <c r="E10" s="152">
        <v>5</v>
      </c>
      <c r="F10" s="152">
        <v>6</v>
      </c>
      <c r="G10" s="18"/>
      <c r="H10" s="18"/>
    </row>
    <row r="11" spans="1:8" ht="42.75" customHeight="1">
      <c r="A11" s="269" t="s">
        <v>255</v>
      </c>
      <c r="B11" s="270"/>
      <c r="C11" s="162">
        <f>C13+C16+C18+C20</f>
        <v>8543.4000000000015</v>
      </c>
      <c r="D11" s="162">
        <f>D13+D16+D18+D20</f>
        <v>2847.8</v>
      </c>
      <c r="E11" s="162">
        <f>E13+E16+E18+E20</f>
        <v>2847.8</v>
      </c>
      <c r="F11" s="162">
        <f>F13+F16+F18+F20</f>
        <v>2847.8</v>
      </c>
      <c r="G11" s="163"/>
      <c r="H11" s="18"/>
    </row>
    <row r="12" spans="1:8">
      <c r="A12" s="271" t="s">
        <v>72</v>
      </c>
      <c r="B12" s="271"/>
      <c r="C12" s="271"/>
      <c r="D12" s="271"/>
      <c r="E12" s="271"/>
      <c r="F12" s="271"/>
      <c r="G12" s="17"/>
      <c r="H12" s="17"/>
    </row>
    <row r="13" spans="1:8" s="6" customFormat="1">
      <c r="A13" s="97" t="s">
        <v>177</v>
      </c>
      <c r="B13" s="98" t="s">
        <v>186</v>
      </c>
      <c r="C13" s="164">
        <f>SUM(D13:F13)</f>
        <v>8543.4000000000015</v>
      </c>
      <c r="D13" s="164">
        <f>D24+D35</f>
        <v>2847.8</v>
      </c>
      <c r="E13" s="164">
        <f t="shared" ref="E13:F13" si="0">E24+E35</f>
        <v>2847.8</v>
      </c>
      <c r="F13" s="164">
        <f t="shared" si="0"/>
        <v>2847.8</v>
      </c>
      <c r="G13" s="165"/>
      <c r="H13" s="166"/>
    </row>
    <row r="14" spans="1:8" ht="16.5" customHeight="1">
      <c r="A14" s="96" t="s">
        <v>178</v>
      </c>
      <c r="B14" s="51" t="s">
        <v>73</v>
      </c>
      <c r="C14" s="167">
        <f>SUM(D14:F14)</f>
        <v>0</v>
      </c>
      <c r="D14" s="167">
        <f>D25+D36</f>
        <v>0</v>
      </c>
      <c r="E14" s="167">
        <f t="shared" ref="E14:F14" si="1">E25+E36</f>
        <v>0</v>
      </c>
      <c r="F14" s="167">
        <f t="shared" si="1"/>
        <v>0</v>
      </c>
      <c r="G14" s="168"/>
      <c r="H14" s="19"/>
    </row>
    <row r="15" spans="1:8" ht="30.75" customHeight="1">
      <c r="A15" s="96" t="s">
        <v>179</v>
      </c>
      <c r="B15" s="51" t="s">
        <v>74</v>
      </c>
      <c r="C15" s="167">
        <f>SUM(D15:F15)</f>
        <v>0</v>
      </c>
      <c r="D15" s="167">
        <v>0</v>
      </c>
      <c r="E15" s="167">
        <v>0</v>
      </c>
      <c r="F15" s="167">
        <v>0</v>
      </c>
      <c r="G15" s="19"/>
      <c r="H15" s="19"/>
    </row>
    <row r="16" spans="1:8" s="174" customFormat="1">
      <c r="A16" s="169" t="s">
        <v>180</v>
      </c>
      <c r="B16" s="170" t="s">
        <v>187</v>
      </c>
      <c r="C16" s="171">
        <f>SUM(D16:F16)</f>
        <v>0</v>
      </c>
      <c r="D16" s="172">
        <f>D27+D38</f>
        <v>0</v>
      </c>
      <c r="E16" s="172">
        <f t="shared" ref="E16:F17" si="2">E27+E38</f>
        <v>0</v>
      </c>
      <c r="F16" s="172">
        <f t="shared" si="2"/>
        <v>0</v>
      </c>
      <c r="G16" s="173"/>
      <c r="H16" s="173"/>
    </row>
    <row r="17" spans="1:8">
      <c r="A17" s="96" t="s">
        <v>181</v>
      </c>
      <c r="B17" s="51" t="s">
        <v>73</v>
      </c>
      <c r="C17" s="167">
        <f t="shared" ref="C17:C22" si="3">SUM(D17:F17)</f>
        <v>0</v>
      </c>
      <c r="D17" s="167">
        <f>D28+D39</f>
        <v>0</v>
      </c>
      <c r="E17" s="167">
        <f t="shared" si="2"/>
        <v>0</v>
      </c>
      <c r="F17" s="167">
        <f t="shared" si="2"/>
        <v>0</v>
      </c>
      <c r="G17" s="19"/>
      <c r="H17" s="19"/>
    </row>
    <row r="18" spans="1:8" s="6" customFormat="1">
      <c r="A18" s="97" t="s">
        <v>183</v>
      </c>
      <c r="B18" s="98" t="s">
        <v>190</v>
      </c>
      <c r="C18" s="164">
        <f t="shared" si="3"/>
        <v>0</v>
      </c>
      <c r="D18" s="164">
        <v>0</v>
      </c>
      <c r="E18" s="164">
        <v>0</v>
      </c>
      <c r="F18" s="164">
        <v>0</v>
      </c>
      <c r="G18" s="175"/>
      <c r="H18" s="175"/>
    </row>
    <row r="19" spans="1:8">
      <c r="A19" s="96" t="s">
        <v>182</v>
      </c>
      <c r="B19" s="51" t="s">
        <v>73</v>
      </c>
      <c r="C19" s="167">
        <f t="shared" si="3"/>
        <v>0</v>
      </c>
      <c r="D19" s="167">
        <v>0</v>
      </c>
      <c r="E19" s="167">
        <v>0</v>
      </c>
      <c r="F19" s="167">
        <v>0</v>
      </c>
      <c r="G19" s="19"/>
      <c r="H19" s="19"/>
    </row>
    <row r="20" spans="1:8" s="6" customFormat="1">
      <c r="A20" s="97" t="s">
        <v>184</v>
      </c>
      <c r="B20" s="98" t="s">
        <v>189</v>
      </c>
      <c r="C20" s="164">
        <f t="shared" si="3"/>
        <v>0</v>
      </c>
      <c r="D20" s="164">
        <v>0</v>
      </c>
      <c r="E20" s="164">
        <v>0</v>
      </c>
      <c r="F20" s="164">
        <v>0</v>
      </c>
    </row>
    <row r="21" spans="1:8">
      <c r="A21" s="96" t="s">
        <v>185</v>
      </c>
      <c r="B21" s="51" t="s">
        <v>73</v>
      </c>
      <c r="C21" s="167">
        <f t="shared" si="3"/>
        <v>0</v>
      </c>
      <c r="D21" s="167">
        <v>0</v>
      </c>
      <c r="E21" s="167">
        <v>0</v>
      </c>
      <c r="F21" s="167">
        <v>0</v>
      </c>
    </row>
    <row r="22" spans="1:8" ht="31.5" customHeight="1">
      <c r="A22" s="272" t="s">
        <v>103</v>
      </c>
      <c r="B22" s="273"/>
      <c r="C22" s="176">
        <f t="shared" si="3"/>
        <v>8528.4000000000015</v>
      </c>
      <c r="D22" s="177">
        <f>D24</f>
        <v>2842.8</v>
      </c>
      <c r="E22" s="176">
        <f>E24+E27</f>
        <v>2842.8</v>
      </c>
      <c r="F22" s="176">
        <f>F24+F27</f>
        <v>2842.8</v>
      </c>
    </row>
    <row r="23" spans="1:8">
      <c r="A23" s="274" t="s">
        <v>72</v>
      </c>
      <c r="B23" s="275"/>
      <c r="C23" s="275"/>
      <c r="D23" s="275"/>
      <c r="E23" s="275"/>
      <c r="F23" s="276"/>
    </row>
    <row r="24" spans="1:8" s="6" customFormat="1">
      <c r="A24" s="97" t="s">
        <v>177</v>
      </c>
      <c r="B24" s="98" t="s">
        <v>186</v>
      </c>
      <c r="C24" s="164">
        <f t="shared" ref="C24:C32" si="4">SUM(D24:F24)</f>
        <v>8528.4000000000015</v>
      </c>
      <c r="D24" s="164">
        <f>2842800/1000</f>
        <v>2842.8</v>
      </c>
      <c r="E24" s="164">
        <f t="shared" ref="E24:F24" si="5">2842800/1000</f>
        <v>2842.8</v>
      </c>
      <c r="F24" s="164">
        <f t="shared" si="5"/>
        <v>2842.8</v>
      </c>
    </row>
    <row r="25" spans="1:8">
      <c r="A25" s="96" t="s">
        <v>178</v>
      </c>
      <c r="B25" s="51" t="s">
        <v>73</v>
      </c>
      <c r="C25" s="178">
        <f t="shared" si="4"/>
        <v>0</v>
      </c>
      <c r="D25" s="167">
        <v>0</v>
      </c>
      <c r="E25" s="167">
        <v>0</v>
      </c>
      <c r="F25" s="167">
        <v>0</v>
      </c>
    </row>
    <row r="26" spans="1:8" ht="30">
      <c r="A26" s="96" t="s">
        <v>179</v>
      </c>
      <c r="B26" s="51" t="s">
        <v>74</v>
      </c>
      <c r="C26" s="167">
        <f t="shared" si="4"/>
        <v>0</v>
      </c>
      <c r="D26" s="167">
        <v>0</v>
      </c>
      <c r="E26" s="167">
        <v>0</v>
      </c>
      <c r="F26" s="167">
        <v>0</v>
      </c>
    </row>
    <row r="27" spans="1:8" s="6" customFormat="1">
      <c r="A27" s="97" t="s">
        <v>180</v>
      </c>
      <c r="B27" s="170" t="s">
        <v>187</v>
      </c>
      <c r="C27" s="172">
        <f t="shared" si="4"/>
        <v>0</v>
      </c>
      <c r="D27" s="172">
        <v>0</v>
      </c>
      <c r="E27" s="172">
        <v>0</v>
      </c>
      <c r="F27" s="172">
        <v>0</v>
      </c>
    </row>
    <row r="28" spans="1:8">
      <c r="A28" s="96" t="s">
        <v>181</v>
      </c>
      <c r="B28" s="51" t="s">
        <v>73</v>
      </c>
      <c r="C28" s="167">
        <f t="shared" si="4"/>
        <v>0</v>
      </c>
      <c r="D28" s="167">
        <v>0</v>
      </c>
      <c r="E28" s="167">
        <v>0</v>
      </c>
      <c r="F28" s="167">
        <v>0</v>
      </c>
    </row>
    <row r="29" spans="1:8" s="6" customFormat="1">
      <c r="A29" s="97" t="s">
        <v>183</v>
      </c>
      <c r="B29" s="98" t="s">
        <v>188</v>
      </c>
      <c r="C29" s="164">
        <f t="shared" si="4"/>
        <v>0</v>
      </c>
      <c r="D29" s="164">
        <v>0</v>
      </c>
      <c r="E29" s="164">
        <v>0</v>
      </c>
      <c r="F29" s="164">
        <v>0</v>
      </c>
    </row>
    <row r="30" spans="1:8">
      <c r="A30" s="96" t="s">
        <v>182</v>
      </c>
      <c r="B30" s="51" t="s">
        <v>73</v>
      </c>
      <c r="C30" s="167">
        <f t="shared" si="4"/>
        <v>0</v>
      </c>
      <c r="D30" s="167">
        <v>0</v>
      </c>
      <c r="E30" s="167">
        <v>0</v>
      </c>
      <c r="F30" s="167">
        <v>0</v>
      </c>
    </row>
    <row r="31" spans="1:8" s="6" customFormat="1">
      <c r="A31" s="97" t="s">
        <v>184</v>
      </c>
      <c r="B31" s="98" t="s">
        <v>189</v>
      </c>
      <c r="C31" s="164">
        <f t="shared" si="4"/>
        <v>0</v>
      </c>
      <c r="D31" s="164">
        <v>0</v>
      </c>
      <c r="E31" s="164">
        <v>0</v>
      </c>
      <c r="F31" s="164">
        <v>0</v>
      </c>
    </row>
    <row r="32" spans="1:8">
      <c r="A32" s="96" t="s">
        <v>185</v>
      </c>
      <c r="B32" s="51" t="s">
        <v>73</v>
      </c>
      <c r="C32" s="167">
        <f t="shared" si="4"/>
        <v>0</v>
      </c>
      <c r="D32" s="167">
        <v>0</v>
      </c>
      <c r="E32" s="167">
        <v>0</v>
      </c>
      <c r="F32" s="167">
        <v>0</v>
      </c>
    </row>
    <row r="33" spans="1:12" ht="35.25" customHeight="1">
      <c r="A33" s="272" t="s">
        <v>104</v>
      </c>
      <c r="B33" s="273"/>
      <c r="C33" s="176">
        <f>SUM(D33:F33)</f>
        <v>15</v>
      </c>
      <c r="D33" s="176">
        <v>5</v>
      </c>
      <c r="E33" s="176">
        <f>E35</f>
        <v>5</v>
      </c>
      <c r="F33" s="176">
        <f>F35</f>
        <v>5</v>
      </c>
    </row>
    <row r="34" spans="1:12">
      <c r="A34" s="274" t="s">
        <v>72</v>
      </c>
      <c r="B34" s="275"/>
      <c r="C34" s="275"/>
      <c r="D34" s="275"/>
      <c r="E34" s="275"/>
      <c r="F34" s="276"/>
    </row>
    <row r="35" spans="1:12" s="6" customFormat="1">
      <c r="A35" s="97" t="s">
        <v>177</v>
      </c>
      <c r="B35" s="98" t="s">
        <v>186</v>
      </c>
      <c r="C35" s="164">
        <v>5</v>
      </c>
      <c r="D35" s="164">
        <v>5</v>
      </c>
      <c r="E35" s="164">
        <v>5</v>
      </c>
      <c r="F35" s="164">
        <v>5</v>
      </c>
    </row>
    <row r="36" spans="1:12">
      <c r="A36" s="96" t="s">
        <v>178</v>
      </c>
      <c r="B36" s="51" t="s">
        <v>73</v>
      </c>
      <c r="C36" s="167">
        <f t="shared" ref="C36:C42" si="6">SUM(D36:F36)</f>
        <v>0</v>
      </c>
      <c r="D36" s="167">
        <v>0</v>
      </c>
      <c r="E36" s="167">
        <v>0</v>
      </c>
      <c r="F36" s="167">
        <v>0</v>
      </c>
    </row>
    <row r="37" spans="1:12" ht="30">
      <c r="A37" s="96" t="s">
        <v>179</v>
      </c>
      <c r="B37" s="51" t="s">
        <v>74</v>
      </c>
      <c r="C37" s="167">
        <f t="shared" si="6"/>
        <v>0</v>
      </c>
      <c r="D37" s="167">
        <v>0</v>
      </c>
      <c r="E37" s="167">
        <v>0</v>
      </c>
      <c r="F37" s="167">
        <v>0</v>
      </c>
    </row>
    <row r="38" spans="1:12" s="6" customFormat="1">
      <c r="A38" s="97" t="s">
        <v>180</v>
      </c>
      <c r="B38" s="98" t="s">
        <v>187</v>
      </c>
      <c r="C38" s="164">
        <f t="shared" si="6"/>
        <v>0</v>
      </c>
      <c r="D38" s="164">
        <v>0</v>
      </c>
      <c r="E38" s="164">
        <v>0</v>
      </c>
      <c r="F38" s="164">
        <v>0</v>
      </c>
    </row>
    <row r="39" spans="1:12">
      <c r="A39" s="96" t="s">
        <v>181</v>
      </c>
      <c r="B39" s="51" t="s">
        <v>73</v>
      </c>
      <c r="C39" s="167">
        <f t="shared" si="6"/>
        <v>0</v>
      </c>
      <c r="D39" s="167">
        <v>0</v>
      </c>
      <c r="E39" s="167">
        <v>0</v>
      </c>
      <c r="F39" s="167">
        <v>0</v>
      </c>
    </row>
    <row r="40" spans="1:12" s="6" customFormat="1">
      <c r="A40" s="97" t="s">
        <v>183</v>
      </c>
      <c r="B40" s="98" t="s">
        <v>188</v>
      </c>
      <c r="C40" s="164">
        <f t="shared" si="6"/>
        <v>0</v>
      </c>
      <c r="D40" s="164">
        <v>0</v>
      </c>
      <c r="E40" s="164">
        <v>0</v>
      </c>
      <c r="F40" s="164">
        <v>0</v>
      </c>
    </row>
    <row r="41" spans="1:12">
      <c r="A41" s="96" t="s">
        <v>182</v>
      </c>
      <c r="B41" s="51" t="s">
        <v>73</v>
      </c>
      <c r="C41" s="167">
        <f t="shared" si="6"/>
        <v>0</v>
      </c>
      <c r="D41" s="167">
        <v>0</v>
      </c>
      <c r="E41" s="167">
        <v>0</v>
      </c>
      <c r="F41" s="167">
        <v>0</v>
      </c>
    </row>
    <row r="42" spans="1:12" s="6" customFormat="1">
      <c r="A42" s="97" t="s">
        <v>184</v>
      </c>
      <c r="B42" s="98" t="s">
        <v>189</v>
      </c>
      <c r="C42" s="164">
        <f t="shared" si="6"/>
        <v>0</v>
      </c>
      <c r="D42" s="164">
        <v>0</v>
      </c>
      <c r="E42" s="164">
        <v>0</v>
      </c>
      <c r="F42" s="164">
        <v>0</v>
      </c>
    </row>
    <row r="43" spans="1:12">
      <c r="A43" s="96" t="s">
        <v>185</v>
      </c>
      <c r="B43" s="51" t="s">
        <v>73</v>
      </c>
      <c r="C43" s="167">
        <v>0</v>
      </c>
      <c r="D43" s="167">
        <v>0</v>
      </c>
      <c r="E43" s="167">
        <v>0</v>
      </c>
      <c r="F43" s="167">
        <v>0</v>
      </c>
    </row>
    <row r="44" spans="1:12" ht="40.5" customHeight="1">
      <c r="A44" s="268" t="s">
        <v>253</v>
      </c>
      <c r="B44" s="268"/>
      <c r="C44" s="268"/>
      <c r="D44" s="268"/>
      <c r="E44" s="268"/>
      <c r="F44" s="268"/>
      <c r="G44" s="75"/>
      <c r="H44" s="75"/>
      <c r="I44" s="75"/>
      <c r="J44" s="75"/>
      <c r="K44" s="75"/>
      <c r="L44" s="75"/>
    </row>
    <row r="45" spans="1:12" ht="39.75" customHeight="1"/>
  </sheetData>
  <mergeCells count="16">
    <mergeCell ref="A44:F44"/>
    <mergeCell ref="A11:B11"/>
    <mergeCell ref="A12:F12"/>
    <mergeCell ref="A22:B22"/>
    <mergeCell ref="A23:F23"/>
    <mergeCell ref="A33:B33"/>
    <mergeCell ref="A34:F34"/>
    <mergeCell ref="D2:F2"/>
    <mergeCell ref="A4:F4"/>
    <mergeCell ref="A5:F5"/>
    <mergeCell ref="A6:F6"/>
    <mergeCell ref="A7:A9"/>
    <mergeCell ref="B7:B9"/>
    <mergeCell ref="C7:F7"/>
    <mergeCell ref="C8:C9"/>
    <mergeCell ref="D8:F8"/>
  </mergeCells>
  <printOptions horizontalCentered="1" verticalCentered="1"/>
  <pageMargins left="0.11811023622047245" right="0.11811023622047245" top="0.19685039370078741" bottom="0.19685039370078741" header="0" footer="0"/>
  <pageSetup paperSize="9" scale="95" orientation="landscape" r:id="rId1"/>
  <rowBreaks count="1" manualBreakCount="1">
    <brk id="2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'Прил. 1'!Заголовки_для_печати</vt:lpstr>
      <vt:lpstr>'Прил. 2'!Заголовки_для_печати</vt:lpstr>
      <vt:lpstr>'Прил. 3'!Заголовки_для_печати</vt:lpstr>
      <vt:lpstr>'Прил. 7'!Заголовки_для_печати</vt:lpstr>
      <vt:lpstr>'Прил. 1'!Область_печати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SamLab.ws</cp:lastModifiedBy>
  <cp:lastPrinted>2017-11-08T05:23:06Z</cp:lastPrinted>
  <dcterms:created xsi:type="dcterms:W3CDTF">2015-12-01T03:34:08Z</dcterms:created>
  <dcterms:modified xsi:type="dcterms:W3CDTF">2017-11-08T05:23:39Z</dcterms:modified>
</cp:coreProperties>
</file>